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structions" sheetId="1" r:id="rId1"/>
    <sheet name="Evaluation_BIZ" sheetId="2" r:id="rId2"/>
  </sheets>
  <definedNames/>
  <calcPr fullCalcOnLoad="1"/>
</workbook>
</file>

<file path=xl/sharedStrings.xml><?xml version="1.0" encoding="utf-8"?>
<sst xmlns="http://schemas.openxmlformats.org/spreadsheetml/2006/main" count="287" uniqueCount="248">
  <si>
    <t>VALMISLAHENDUSED /BIZ võib tähendada suurt, keskmise suurusega või väikest ettevõtet või käitist/</t>
  </si>
  <si>
    <t>Näitaja kirjeldus</t>
  </si>
  <si>
    <t>Kaalutud punkte</t>
  </si>
  <si>
    <t>Sisestage võimalusel :)</t>
  </si>
  <si>
    <t>BIZ</t>
  </si>
  <si>
    <t>Lahenduste ülevaade</t>
  </si>
  <si>
    <t>Punkte</t>
  </si>
  <si>
    <t>Märgistustabel</t>
  </si>
  <si>
    <t>BIZi NIMI</t>
  </si>
  <si>
    <t>DO NOT DELETE! FORMULAS ESSENTIAL TO THE CALCULATION PROCESS</t>
  </si>
  <si>
    <t>Ettevõte</t>
  </si>
  <si>
    <t>KOKKU</t>
  </si>
  <si>
    <t>MAX</t>
  </si>
  <si>
    <t>1. LAHENDUS 1: jalgrattasõit</t>
  </si>
  <si>
    <t>BIZ on ligipääsetav jalgrattaga.</t>
  </si>
  <si>
    <t>Töötaja või külastaja võib jõuda BIZ-i jalgrattaga (alla 10 km kodust).</t>
  </si>
  <si>
    <t>A+++</t>
  </si>
  <si>
    <t>MIN</t>
  </si>
  <si>
    <t>Ametijalgrattad</t>
  </si>
  <si>
    <t>BIZ annab töötajale töö- ja erasõitudeks jalgratta.</t>
  </si>
  <si>
    <t>2. LAHENDUS 2: jalgsi käimine</t>
  </si>
  <si>
    <t>A++</t>
  </si>
  <si>
    <t>Käitisesisene velotaristu (jalgrattad, kaldteed, jalgrattahoidjad)</t>
  </si>
  <si>
    <t>Juhul, kui BIZ pakub käitisesisest jalgrattateede võrku ja jalgrattaid.</t>
  </si>
  <si>
    <t>3. LAHENDUS 3: ühistransport / tööandja oma buss / liinitakso</t>
  </si>
  <si>
    <t>A+</t>
  </si>
  <si>
    <t>Брой на БИЗ</t>
  </si>
  <si>
    <t>N</t>
  </si>
  <si>
    <t>Rattaga tööl käivad töötajad</t>
  </si>
  <si>
    <t>10% töötajatest käib tööl jalgrattaga.</t>
  </si>
  <si>
    <t>:)</t>
  </si>
  <si>
    <t>4. LAHENDUS 4: erasõidukite ühiskasutus (carpooling)</t>
  </si>
  <si>
    <t>A</t>
  </si>
  <si>
    <t>Брой интервали</t>
  </si>
  <si>
    <t>k</t>
  </si>
  <si>
    <t>Ühisrattad tööülesannete täitmiseks</t>
  </si>
  <si>
    <t>BIZ tagab jalgrattad tööga seotud sõitudeks, aga mitte tööl käimiseks.</t>
  </si>
  <si>
    <t>5. LAHENDUS 5: ühisauto kasutamine (carsharing)</t>
  </si>
  <si>
    <t>B</t>
  </si>
  <si>
    <t>Abivahendid rattaga tööl käijatele</t>
  </si>
  <si>
    <t>BIZ tagab rattaga tööl käivatele ja töösõite tegevatele töötajatele duši ja hoiukappide kasutamise võimaluse.</t>
  </si>
  <si>
    <t>6. LAHENDUS 6: era- või ametisõiduk</t>
  </si>
  <si>
    <t>C</t>
  </si>
  <si>
    <t>Стъпка на интервал</t>
  </si>
  <si>
    <t>h</t>
  </si>
  <si>
    <t>Ratturite ohutust suurendav teedesüsteem</t>
  </si>
  <si>
    <t>BIZ tagab süsteemi toimimiseks vajalikud asjaolud ja liiklusmärgid, rattasõiduks sobivate teede kaardid, spetsiaalse jalgrattatee või ­rea, ohutud ja turvalised rattahoidlad ja ­hoidjad.</t>
  </si>
  <si>
    <t>7. LAHENDUS 7: transport liikumispuudega inimestele</t>
  </si>
  <si>
    <t>D</t>
  </si>
  <si>
    <t>Bike &amp; ride</t>
  </si>
  <si>
    <r>
      <t>BIZ pakub jalgrattasõidu ja ühistranspordi kombineerimise teenust (</t>
    </r>
    <r>
      <rPr>
        <i/>
        <sz val="9"/>
        <rFont val="Arial"/>
        <family val="2"/>
      </rPr>
      <t>bike &amp; ride</t>
    </r>
    <r>
      <rPr>
        <sz val="9"/>
        <rFont val="Arial"/>
        <family val="2"/>
      </rPr>
      <t xml:space="preserve"> – „vänta ja sõida”) ning vahendid selle kasutamiseks.</t>
    </r>
  </si>
  <si>
    <t>8. LAHENDUS 8: teadlikkuse suurendamine</t>
  </si>
  <si>
    <t>Käitisesisene velotaristu (jalgrattad, jalgrattahoidjad)</t>
  </si>
  <si>
    <t>BIZ võimaldab kasutada käitisesisest velotaristut.</t>
  </si>
  <si>
    <t>9. LAHENDUS 9: mobiilsuse korraldamine</t>
  </si>
  <si>
    <t>Rataste pakkumine käitisesiseseks kasutamiseks</t>
  </si>
  <si>
    <t>BIZ annab oma töötajatele ja külastajatele jalgrattad BIZ-i territooriumil liikumiseks.</t>
  </si>
  <si>
    <t>10. LAHENDUS 10: mittestandardsed lahendused. Põhimõtted</t>
  </si>
  <si>
    <t>Ühisrattad tööl käimiseks</t>
  </si>
  <si>
    <t>BIZ-il on oma jalgrattapark tööl käimiseks, töö- või erasõitudeks ning rattarendi- ja linnarattateenuste osutamiseks.</t>
  </si>
  <si>
    <t>Jalgrattavarguste ennetamine</t>
  </si>
  <si>
    <t>BIZ-il on strateegia ja vahendid jalgrataste ja rattatarvikute varguste vältimiseks.</t>
  </si>
  <si>
    <t>LAHENDUSE PUNKTISUMMA:</t>
  </si>
  <si>
    <t>BIZ on ligipääsetav jalgsi</t>
  </si>
  <si>
    <t>Töötaja või külastaja võib jõuda BIZ-i jalgsi  (alla 5 km kodust).</t>
  </si>
  <si>
    <t>Abivahendid jalgsi tööl käijatele</t>
  </si>
  <si>
    <t>BIZ tagab jalgsi tööl käivatele töötajatele duši ja hoiukappide kasutamise võimaluse.</t>
  </si>
  <si>
    <t>Jalakäijate ohutust suurendav teedesüsteem</t>
  </si>
  <si>
    <t>BIZ soetab süsteemi toimimiseks vajalikud asjaolud ja liiklusmärgid, samuti juurdepääsetavuse.</t>
  </si>
  <si>
    <t>BIZ ostab töötajatele ühistranspordi piletid (sh rongipiletid) – kuni 70%</t>
  </si>
  <si>
    <t>BIZ ostab töötajatele ühistranspordi piletid (sh rongipiletid) – üle 70%</t>
  </si>
  <si>
    <t>Ühistranspordi kasutamise võimaldamine</t>
  </si>
  <si>
    <t>Bussiinfo jagamine</t>
  </si>
  <si>
    <t>BIZ paneb bussipeatustesse või nende lähedale oma territooriumile üles sõiduplaanid ja kannab hoolt nende ajakohastamise eest.</t>
  </si>
  <si>
    <t>Käitisesisese teedesüsteemi ohutuse suurendamine</t>
  </si>
  <si>
    <t>BIZ tagab süsteemi toimimiseks vajalikud asjaolud ja liiklusmärgid, samuti juurdepääsetavuse.</t>
  </si>
  <si>
    <t>Ühistranspordipoliitika</t>
  </si>
  <si>
    <t>BIZ ei kehtesta liini- ja juhuveobussidele (nt turismibussid) füüsilisi või rahalisi piiranguid.</t>
  </si>
  <si>
    <t>Paindlik veokorraldussüsteem väikebussile või liinitaksole</t>
  </si>
  <si>
    <t>BIZ kasutab paindliku veokorraldussüsteemi tarkvara.</t>
  </si>
  <si>
    <t>Väikebussi ühiskasutus</t>
  </si>
  <si>
    <t>BIZ võimaldab töötajatel ühiselt kasutada oma või renditud väikebussi.</t>
  </si>
  <si>
    <t>BIZ-i liinitakso</t>
  </si>
  <si>
    <t>BIZ osutab oma töötajatele liinitaksoteenust.</t>
  </si>
  <si>
    <t>Muu liinitakso</t>
  </si>
  <si>
    <t>BIZ ostab liinitaksoteenust.</t>
  </si>
  <si>
    <t>Erasõidukite ühiskasutuse koordineerimise teenus</t>
  </si>
  <si>
    <t>BIZ võimaldab töötajatel kasutada veebirakendust erasõidukite ühiskasutuse kooskõlastamiseks ja pakub nõustamisteenust, autojagajatele on paigaldatud teadetetahvel.</t>
  </si>
  <si>
    <t>Erasõidukite ühiskasutuse stimuleerimine</t>
  </si>
  <si>
    <t>BIZ stimuleerib rahaliselt ja mitterahaliselt (sealhulgas parkimiskoha eraldamisega) töötajaid, kes oma autot kolleegidega jagavad.</t>
  </si>
  <si>
    <t>Parkimine ühiskasutuses olevatele erasõidukitele</t>
  </si>
  <si>
    <t>BIZ eraldab parkimiskohad ühiskasutuses olevatele erasõidukitele.</t>
  </si>
  <si>
    <r>
      <t>„Pargi ja sõida” (</t>
    </r>
    <r>
      <rPr>
        <i/>
        <sz val="9"/>
        <rFont val="Arial"/>
        <family val="2"/>
      </rPr>
      <t>park &amp; ride</t>
    </r>
    <r>
      <rPr>
        <sz val="9"/>
        <rFont val="Arial"/>
        <family val="2"/>
      </rPr>
      <t>)</t>
    </r>
  </si>
  <si>
    <r>
      <t>BIZ võimaldab töötajatel kasutada teenust „pargi ja sõida” (</t>
    </r>
    <r>
      <rPr>
        <i/>
        <sz val="9"/>
        <rFont val="Arial"/>
        <family val="2"/>
      </rPr>
      <t>park &amp; ride</t>
    </r>
    <r>
      <rPr>
        <sz val="9"/>
        <rFont val="Arial"/>
        <family val="2"/>
      </rPr>
      <t>).</t>
    </r>
  </si>
  <si>
    <t>Ühisautoteenuse pakkumine</t>
  </si>
  <si>
    <t>Ühendkuningriigis (kommenteerida mehhanisme)</t>
  </si>
  <si>
    <t>Ühisauto kasutamise stimuleerimine</t>
  </si>
  <si>
    <t>BIZ stimuleerib ühisautot kasutavaid töötajaid rahaliselt ja mitterahaliselt, sealhulgas parkimiskoha eraldamisega.</t>
  </si>
  <si>
    <t>Parkimine ühisauto kasutajatele</t>
  </si>
  <si>
    <t>BIZ eraldab ühisauto kasutajatele parkimiskohad.</t>
  </si>
  <si>
    <t>BIZ on autoga ligipääsetav</t>
  </si>
  <si>
    <t>Töötaja või külastaja võib jõuda BIZ-i autoga.</t>
  </si>
  <si>
    <t>BIZ-i autod tööülesannete täitmiseks</t>
  </si>
  <si>
    <t>BIZ tagab autod üksi ja ühiselt tehtavateks töösõitudeks.</t>
  </si>
  <si>
    <t>BIZ-i autod töövälisteks sõitudeks</t>
  </si>
  <si>
    <t>BIZ tagab autod, mida töötajad saavad üksi ja ühiselt kasutada töövälisteks sõitudeks.</t>
  </si>
  <si>
    <t>Parkimiskohad</t>
  </si>
  <si>
    <t>BIZ-il on piisavalt parkimiskohti, mida töötajad saavad kasutada; ei hõlma eraparkimist ega ettevõtteväliste parklate teenuseid.</t>
  </si>
  <si>
    <t>Parkimistasud</t>
  </si>
  <si>
    <t>BIZ kehtestab töötajale parkimistasu või arvab selle tema palgast maha.</t>
  </si>
  <si>
    <t>Autovabad alad</t>
  </si>
  <si>
    <t>BIZ on kehtestanud oma territooriumil autovabad alad.</t>
  </si>
  <si>
    <t>Juurdepääsu reguleerimine</t>
  </si>
  <si>
    <t>BIZ kehtestab eesõiguse teatud tüüpi sõidukitele, näiteks autojagajate sõidukitele.</t>
  </si>
  <si>
    <t>Piirangud sõidukitele</t>
  </si>
  <si>
    <t>BIZ-i piirangumeetmed põhinevad saabuvate sõidukite heitmetel.</t>
  </si>
  <si>
    <t>Parkimiskorraldus</t>
  </si>
  <si>
    <t>BIZ on kehtestanud parkimiskorra.</t>
  </si>
  <si>
    <t>BIZ-i heitmevabad või energiasäästlikud sõidukid</t>
  </si>
  <si>
    <t>BIZ-il on energiasäästlikud, alternatiivkütuseid kasutavad või elektriautod.</t>
  </si>
  <si>
    <t>Alternatiivkütused</t>
  </si>
  <si>
    <t>BIZ on kehtestanud töötajatele alternatiivkütuste kasutamise nõude või stimuleerib töötajaid, kes sõidavad alternatiivkütuseid kasutavate sõidukitega.</t>
  </si>
  <si>
    <t>Töösõitude optimeerimine</t>
  </si>
  <si>
    <t>BIZ on välja töötanud töösõitude optimeerimise plaani (tarkvara abil, paberil või suuliselt).</t>
  </si>
  <si>
    <t>Sõidukoolitus, säästliku sõidu kursus, energiasäästlik autokasutus</t>
  </si>
  <si>
    <t>BIZ korraldab oma töötajatele kütust ja autot säästva sõidustiili kursuse või stimuleerib neid sellel osalema.</t>
  </si>
  <si>
    <t>Nutikad transpordisüsteemid</t>
  </si>
  <si>
    <t>BIZ kasutab nutikaid transpordisüsteeme oma autopargi jaoks või on lõiminud selle oma töötajate erasõidukitega.</t>
  </si>
  <si>
    <r>
      <t>BIZ pakub „pargi ja sõida” (</t>
    </r>
    <r>
      <rPr>
        <i/>
        <sz val="9"/>
        <rFont val="Arial"/>
        <family val="2"/>
      </rPr>
      <t>park &amp; ride</t>
    </r>
    <r>
      <rPr>
        <sz val="9"/>
        <rFont val="Arial"/>
        <family val="2"/>
      </rPr>
      <t>) teenust neile, kes kasutavad ühis- või kollektiivset transporti.</t>
    </r>
  </si>
  <si>
    <t>Juurdepääsetavust näitavad märgid</t>
  </si>
  <si>
    <t>BIZ on tähistanud juurdepääsetavad alad märkidega.</t>
  </si>
  <si>
    <t>Juurdepääsetavust soodustav taristu</t>
  </si>
  <si>
    <t>BIZ on rajanud liikumispuudega inimestele juurdepääsetavust soodustava taristu.</t>
  </si>
  <si>
    <t>Tugiteenused liikumispuudega inimestele</t>
  </si>
  <si>
    <t>Liikumispuudega inimestele pakutakse tugiteenuseid.</t>
  </si>
  <si>
    <t>Jalgrattasõidu propageerimine</t>
  </si>
  <si>
    <t>BIZ propageerib jalgrattasõitu (brošüürid, infolehed, plakatid jne).</t>
  </si>
  <si>
    <t>Jalgsi käimise propageerimine</t>
  </si>
  <si>
    <t>BIZ propageerib jalgsi käimist (brošüürid, infolehed, plakatid jne).</t>
  </si>
  <si>
    <t>Ühistranspordi propageerimine</t>
  </si>
  <si>
    <t>BIZ propageerib ühistransporti (brošüürid, infolehed, plakatid jne).</t>
  </si>
  <si>
    <r>
      <t>Erasõidukite ühiskasutuse (</t>
    </r>
    <r>
      <rPr>
        <i/>
        <sz val="9"/>
        <rFont val="Arial"/>
        <family val="2"/>
      </rPr>
      <t>carpooling</t>
    </r>
    <r>
      <rPr>
        <sz val="9"/>
        <rFont val="Arial"/>
        <family val="2"/>
      </rPr>
      <t>) propageerimine</t>
    </r>
  </si>
  <si>
    <t>BIZ propageerib erasõidukite ühiskasutust (brošüürid, infolehed, plakatid jne).</t>
  </si>
  <si>
    <r>
      <t>Ühisauto kasutamise (</t>
    </r>
    <r>
      <rPr>
        <i/>
        <sz val="9"/>
        <rFont val="Arial"/>
        <family val="2"/>
      </rPr>
      <t>carsharing</t>
    </r>
    <r>
      <rPr>
        <sz val="9"/>
        <rFont val="Arial"/>
        <family val="2"/>
      </rPr>
      <t>) propageerimine</t>
    </r>
  </si>
  <si>
    <t>BIZ propageerib ühisauto kasutamist (brošüürid, infolehed, plakatid jne).</t>
  </si>
  <si>
    <t>BIZ-i ameti­ ja eraautode mõistliku kasutamise propageerimine</t>
  </si>
  <si>
    <t>BIZ propageerib ameti- ja eraautode mõistlikku kasutamist (brošüürid, infolehed, plakatid jne).</t>
  </si>
  <si>
    <t>Säästlike transpordivormide üldine propageerimine</t>
  </si>
  <si>
    <t>BIZ propageerib säästlikke transpordivorme (brošüürid, infolehed, plakatid jne).</t>
  </si>
  <si>
    <t>Tervikliku teabe jagamine säästlike transpordivormide kohta</t>
  </si>
  <si>
    <t>BIZ-il on olemas teabematerjalid säästlike transpordivormide kohta (brošüürid, infolehed, plakatid jne).</t>
  </si>
  <si>
    <t>Transpordi­ ja energiaalane koolitus</t>
  </si>
  <si>
    <t>BIZ korraldab oma töötajatele säästliku sõidu, energia kokkuhoiu jms kursusi.</t>
  </si>
  <si>
    <t>Teavitamise ja teadlikkuse suurendamise kampaaniad</t>
  </si>
  <si>
    <t>BIZ korraldab teavituskampaaniaid jalgrattasõidu, jalgsi käimise, erasõidukite ühiskasutuse, ühisauto kasutamise ning avaliku ja tööandjapoolse ühistranspordi kohta.</t>
  </si>
  <si>
    <t>Ühiskampaaniad säästlike transpordivormide propageerimiseks</t>
  </si>
  <si>
    <t>BIZ korraldab üritusi koos kohaliku omavalitsuse ja ühiskondlike organisatsioonidega.</t>
  </si>
  <si>
    <t>BIZ pakub töötajatele nõustamisteenuseid ja mobiilsuskäitumise ekspertiisi</t>
  </si>
  <si>
    <t>Mobiilsuskeskus, mobiilsusbüroo, mobiilsusjuht</t>
  </si>
  <si>
    <t>Teabe jagamine</t>
  </si>
  <si>
    <t>BIZ levitab mobiilsusalast teavet; sealhulgas reklaamiteenused, mis ei ole otseselt seotud BIZ-i juhtkonnaga, näiteks lubab BIZ-i juhtkond ühisautosid haldavatel ettevõtetel avaldada reklaami BIZ-i siselehes, veebilehel vms kanali kaudu.</t>
  </si>
  <si>
    <t>Teedekaartide, sõidujuhiste ja sõitude optimeerimist käsitlevate nõuannete andmine</t>
  </si>
  <si>
    <t>BIZ annab asjast huvitatud töötajatele teedekaarte, sõidujuhiseid jms.</t>
  </si>
  <si>
    <t>Mobiilsusbüroo/mobiilsuskeskus</t>
  </si>
  <si>
    <t>BIZ on asutanud oma töötajaid teenindava mobiilsuskeskuse.</t>
  </si>
  <si>
    <t>Piletid</t>
  </si>
  <si>
    <t>BIZ kohaldab spetsiaalseid põhimõtteid nende töötajate suhtes, kes esitavad raamatupidajale ühistranspordi sõidupileteid või kasutavad perioodikaarte.</t>
  </si>
  <si>
    <t>Sõiduteave uutele töötajatele</t>
  </si>
  <si>
    <t>BIZ annab uutele töötajatele terviklikku sõiduteavet.</t>
  </si>
  <si>
    <t>Individuaalne sõidunõustamine</t>
  </si>
  <si>
    <t>BIZ osutab oma töötajatele personaalset sõidunõustamisteenust töölkäimise optimeerimiseks.</t>
  </si>
  <si>
    <t>Autovaba ala</t>
  </si>
  <si>
    <t>BIZ keelab autodel oma territooriumile siseneda.</t>
  </si>
  <si>
    <t>Autopargi haldus</t>
  </si>
  <si>
    <t>BIZ on välja töötanud skeemi oma autopargi haldamiseks.</t>
  </si>
  <si>
    <t>Teekonnaplaneerimine</t>
  </si>
  <si>
    <t>BIZ on asutanud teekonnaplaneerimise büroo või teenistuse või on omandanud sellekohase tarkvara.</t>
  </si>
  <si>
    <t>Kättesaadav takso; kojusõidu tagamine</t>
  </si>
  <si>
    <t>BIZ tagab oma töötajatele kojusõidu.</t>
  </si>
  <si>
    <t>Liiklus- ja mobiilsusteave</t>
  </si>
  <si>
    <t>BIZ-il on tarkvaratoode või kompleksteenus töötajate teavitamiseks liiklusoludest ja võimalikust lahendusest liiklusummikute korral; seda peab käitama või toetama BIZ.</t>
  </si>
  <si>
    <t>Terviklik transpordiplaneerimine</t>
  </si>
  <si>
    <t>BIZ-il on transport terviklikult planeeritud.</t>
  </si>
  <si>
    <t>Juurdepääsu reguleerimine/piiramine</t>
  </si>
  <si>
    <t>BIZ on kehtestanud piirangud ja lisatasud BIZ-i saabuvatele sõidukitele.</t>
  </si>
  <si>
    <t>Peale- ja mahalaadimispõhimõtted</t>
  </si>
  <si>
    <t>BIZ hoiab kontrolli all kaubavedusid oma territooriumil.</t>
  </si>
  <si>
    <t>Transpordiplaneerimine ja maakasutus</t>
  </si>
  <si>
    <t>BIZ kavandab transpordivõrgu arengut oma territooriumil.</t>
  </si>
  <si>
    <t>Transpordi koondplaan</t>
  </si>
  <si>
    <t>BIZ-il on oma territooriumil toimuva transpordi koondplaan.</t>
  </si>
  <si>
    <t>Transpordi ja nõudluse korraldamine</t>
  </si>
  <si>
    <t>BIZ tegeleb transpordi ja nõudluse korraldamisega.</t>
  </si>
  <si>
    <t>Liikluse korraldamine</t>
  </si>
  <si>
    <t>BIZ-il on tarkvara- või riistvarasüsteem liikluse korraldamiseks.</t>
  </si>
  <si>
    <r>
      <t>Black spot</t>
    </r>
    <r>
      <rPr>
        <sz val="9"/>
        <rFont val="Arial"/>
        <family val="2"/>
      </rPr>
      <t>’i korraldus</t>
    </r>
  </si>
  <si>
    <r>
      <t xml:space="preserve">BIZ kohaldab jalgsi käimise, jalgrattasõidu, era­ ja ühissõidukite jm liikluse korraldamiseks </t>
    </r>
    <r>
      <rPr>
        <i/>
        <sz val="9"/>
        <rFont val="Arial"/>
        <family val="2"/>
      </rPr>
      <t>black spot</t>
    </r>
    <r>
      <rPr>
        <sz val="9"/>
        <rFont val="Arial"/>
        <family val="2"/>
      </rPr>
      <t>’i põhimõtteid.</t>
    </r>
  </si>
  <si>
    <t>Ühesuunaline tee</t>
  </si>
  <si>
    <t>BIZ-i territooriumil on ühesuunaline tee.</t>
  </si>
  <si>
    <t>Liikluse mudeldamine</t>
  </si>
  <si>
    <t>BIZ on analüüsinud ja optimeerinud töötajate liiklust matemaatiliste mudelite abil.</t>
  </si>
  <si>
    <t>Paindlik tööaeg</t>
  </si>
  <si>
    <t>BIZ pakub töötajatele paindlikku tööaega.</t>
  </si>
  <si>
    <t>Ukselt-uksele teenus</t>
  </si>
  <si>
    <t>BIZ pakub ukselt-uksele teenust.</t>
  </si>
  <si>
    <t>Tööväliste teenuste pakkumine töö juures</t>
  </si>
  <si>
    <t>BIZ pakub töötajatele töö juures tööväliseid teenuseid (poed, teenindustöökojad, spordisaalid, lastehoid).</t>
  </si>
  <si>
    <t>Jalgratta ja rattavarustuse ostu ja kasutamise rahaline toetamine</t>
  </si>
  <si>
    <t>BIZ toetab rahaliselt töötajaid, kes tahavad jalgrattaga tööl käia.</t>
  </si>
  <si>
    <t>Rahalised stiimulid / kupongid jalgrattaga tööl käijatele</t>
  </si>
  <si>
    <t>BIZ annab jalgrattaga tööl käivatele töötajatele rahalisi stiimuleid või arvelduskuponge.</t>
  </si>
  <si>
    <t>Rahalised stiimulid / kupongid jalgsi tööl käijatele</t>
  </si>
  <si>
    <t>BIZ annab jalgsi tööl käivatele töötajatele rahalisi stiimuleid või arvelduskuponge.</t>
  </si>
  <si>
    <t>Rahalised stiimulid / kupongid ühistranspordiga tööl käijatele</t>
  </si>
  <si>
    <t>BIZ annab ühistranspordiga tööl käivatele töötajatele rahalisi stiimuleid või arvelduskuponge.</t>
  </si>
  <si>
    <t>Elektrisõidukid</t>
  </si>
  <si>
    <t>BIZ annab töötajatele töösõitude tegemiseks elektrisõidukid.</t>
  </si>
  <si>
    <t>Elektrisõidukite laadimine</t>
  </si>
  <si>
    <t>BIZ tagab elektrisõidukite laadimispunktid.</t>
  </si>
  <si>
    <t>Keskkonnasõbralikud kütused</t>
  </si>
  <si>
    <t>BIZ stimuleerib töötajaid, kes kasutavad oma eraautodel keskkonnasõbralikke kütuseid.</t>
  </si>
  <si>
    <t>Nõudlusele vastav teenus</t>
  </si>
  <si>
    <t>BIZ osutab mobiilsusteenuseid nõudluse analüüsile tuginedes või võtab süvitsi arvesse töötajate nõudmised ja otsib lahendusi nende rahuldamiseks.</t>
  </si>
  <si>
    <t>Mitmel transpordiliigil põhinevad mobiilsusteenused</t>
  </si>
  <si>
    <t>BIZ julgustab kasutama mitut transpordiliiki või annab nõu nende kombineerimiseks.</t>
  </si>
  <si>
    <t>Energiasäästlikkus</t>
  </si>
  <si>
    <t>BIZ korraldab transpordi energiasäästlikkust käsitlevaid koolitusi.</t>
  </si>
  <si>
    <t>Uuenduste kavandamine</t>
  </si>
  <si>
    <t>BIZ kavandab BIZ-i pakutavate või BIZ-iga seotud transpordilahenduste uuendamist või edasist täiustamist.</t>
  </si>
  <si>
    <t>Olemasolevate rahastamismehhanismide muutmine</t>
  </si>
  <si>
    <t>BIZ-il on kavas täiustada rahastamismehhanisme ja stiimuleid, mida ta pakub töötajatele, kes käivad tööl säästliku transpordiga.</t>
  </si>
  <si>
    <t>Teostatavuse uuring</t>
  </si>
  <si>
    <t>BIZ on teinud transpordi täiustamise ideede teostatavuse uuringu. Ta on teinud ka mõningaid tulevikuplaane.</t>
  </si>
  <si>
    <t>Kulude ja tulude analüüs</t>
  </si>
  <si>
    <t>BIZ on teinud transpordi täiustamise ideede kulude ja tulude analüüsi. Ta on teinud ka mõningaid tulevikuplaane.</t>
  </si>
  <si>
    <t>Õhu kvaliteedi seire kava</t>
  </si>
  <si>
    <t>BIZ kohaldab oma tegevuses rohelisi põhimõtteid.</t>
  </si>
  <si>
    <t>Lobitöö parema velotaristu nimel BIZ-i ümbruses</t>
  </si>
  <si>
    <t>BIZ teeb lobitööd parema velotaristu nimel ettevõtte ümbruses; ta teeb sellesuunalist koostööd kohaliku omavalitsusega.</t>
  </si>
  <si>
    <t>Lobitöö parema kõnnitaristu nimel BIZ-i ümbruses</t>
  </si>
  <si>
    <t>BIZ teeb lobitööd parema kõnnitaristu nimel ettevõtte ümbruses; ta teeb sellesuunalist koostööd kohaliku omavalitsusega.</t>
  </si>
  <si>
    <t>Lobitöö parema ühistranspordi nimel BIZ-i ümbruses</t>
  </si>
  <si>
    <t>BIZ teeb lobitööd parema ühistranspordi nimel ettevõtte ümbruses; ta teeb sellesuunalist koostööd kohaliku omavalitsusega.</t>
  </si>
  <si>
    <t>Teekatte- jm taristutäiustused</t>
  </si>
  <si>
    <t>BIZ investeerib eelnimetamata arhitektuurielementidesse (teekate, viidad, abivahendid).</t>
  </si>
  <si>
    <t>Säästliku eluviisi propageerimine</t>
  </si>
  <si>
    <t>BIZ levitab teabematerjale keskkonnasäästliku eluviisi kohta nii mobiilsuse kui ka muudel teemadel.</t>
  </si>
  <si>
    <t>Kõikide lahenduste punktisumma KOKKU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</si>
</sst>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16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2" borderId="0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horizontal="center" vertical="center"/>
    </xf>
    <xf numFmtId="164" fontId="7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vertical="center"/>
    </xf>
    <xf numFmtId="164" fontId="8" fillId="3" borderId="4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textRotation="180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3" borderId="1" xfId="0" applyFont="1" applyFill="1" applyBorder="1" applyAlignment="1">
      <alignment horizontal="left" vertical="center"/>
    </xf>
    <xf numFmtId="167" fontId="1" fillId="3" borderId="1" xfId="0" applyNumberFormat="1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7" fontId="7" fillId="2" borderId="0" xfId="0" applyNumberFormat="1" applyFont="1" applyFill="1" applyAlignment="1">
      <alignment vertical="center"/>
    </xf>
    <xf numFmtId="164" fontId="1" fillId="4" borderId="1" xfId="0" applyFont="1" applyFill="1" applyBorder="1" applyAlignment="1">
      <alignment horizontal="left" vertical="center"/>
    </xf>
    <xf numFmtId="167" fontId="1" fillId="4" borderId="1" xfId="0" applyNumberFormat="1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1" fillId="5" borderId="1" xfId="0" applyFont="1" applyFill="1" applyBorder="1" applyAlignment="1">
      <alignment horizontal="left" vertical="center"/>
    </xf>
    <xf numFmtId="167" fontId="1" fillId="5" borderId="1" xfId="0" applyNumberFormat="1" applyFont="1" applyFill="1" applyBorder="1" applyAlignment="1">
      <alignment horizontal="center" vertical="center"/>
    </xf>
    <xf numFmtId="167" fontId="0" fillId="5" borderId="1" xfId="0" applyNumberForma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left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 vertical="center"/>
    </xf>
    <xf numFmtId="164" fontId="5" fillId="6" borderId="1" xfId="0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wrapText="1"/>
    </xf>
    <xf numFmtId="164" fontId="1" fillId="7" borderId="1" xfId="0" applyFont="1" applyFill="1" applyBorder="1" applyAlignment="1">
      <alignment horizontal="left" vertical="center"/>
    </xf>
    <xf numFmtId="167" fontId="1" fillId="7" borderId="1" xfId="0" applyNumberFormat="1" applyFont="1" applyFill="1" applyBorder="1" applyAlignment="1">
      <alignment horizontal="center" vertical="center"/>
    </xf>
    <xf numFmtId="164" fontId="1" fillId="8" borderId="1" xfId="0" applyFont="1" applyFill="1" applyBorder="1" applyAlignment="1">
      <alignment horizontal="left" vertical="center"/>
    </xf>
    <xf numFmtId="167" fontId="1" fillId="8" borderId="1" xfId="0" applyNumberFormat="1" applyFont="1" applyFill="1" applyBorder="1" applyAlignment="1">
      <alignment horizontal="center" vertical="center"/>
    </xf>
    <xf numFmtId="164" fontId="1" fillId="9" borderId="1" xfId="0" applyFont="1" applyFill="1" applyBorder="1" applyAlignment="1">
      <alignment horizontal="left" vertical="center"/>
    </xf>
    <xf numFmtId="167" fontId="1" fillId="9" borderId="1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11" fillId="3" borderId="0" xfId="0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vertical="top"/>
    </xf>
    <xf numFmtId="164" fontId="1" fillId="3" borderId="6" xfId="0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3" borderId="7" xfId="0" applyFont="1" applyFill="1" applyBorder="1" applyAlignment="1">
      <alignment vertical="top"/>
    </xf>
    <xf numFmtId="164" fontId="1" fillId="3" borderId="8" xfId="0" applyFont="1" applyFill="1" applyBorder="1" applyAlignment="1">
      <alignment vertical="top"/>
    </xf>
    <xf numFmtId="164" fontId="11" fillId="3" borderId="9" xfId="0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1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8" fillId="2" borderId="1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vertical="top"/>
    </xf>
    <xf numFmtId="164" fontId="1" fillId="2" borderId="6" xfId="0" applyFont="1" applyFill="1" applyBorder="1" applyAlignment="1">
      <alignment vertical="top"/>
    </xf>
    <xf numFmtId="164" fontId="1" fillId="2" borderId="7" xfId="0" applyFont="1" applyFill="1" applyBorder="1" applyAlignment="1">
      <alignment vertical="top"/>
    </xf>
    <xf numFmtId="164" fontId="1" fillId="2" borderId="8" xfId="0" applyFont="1" applyFill="1" applyBorder="1" applyAlignment="1">
      <alignment vertical="top"/>
    </xf>
    <xf numFmtId="164" fontId="11" fillId="2" borderId="9" xfId="0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vertical="top"/>
    </xf>
    <xf numFmtId="164" fontId="12" fillId="4" borderId="6" xfId="0" applyFont="1" applyFill="1" applyBorder="1" applyAlignment="1">
      <alignment vertical="top"/>
    </xf>
    <xf numFmtId="165" fontId="1" fillId="4" borderId="1" xfId="0" applyNumberFormat="1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vertical="top"/>
    </xf>
    <xf numFmtId="164" fontId="1" fillId="4" borderId="8" xfId="0" applyFont="1" applyFill="1" applyBorder="1" applyAlignment="1">
      <alignment vertical="top"/>
    </xf>
    <xf numFmtId="164" fontId="11" fillId="4" borderId="9" xfId="0" applyFont="1" applyFill="1" applyBorder="1" applyAlignment="1">
      <alignment horizontal="right" vertical="center"/>
    </xf>
    <xf numFmtId="165" fontId="11" fillId="4" borderId="0" xfId="0" applyNumberFormat="1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1" fillId="5" borderId="5" xfId="0" applyFont="1" applyFill="1" applyBorder="1" applyAlignment="1">
      <alignment vertical="top"/>
    </xf>
    <xf numFmtId="164" fontId="1" fillId="5" borderId="6" xfId="0" applyFont="1" applyFill="1" applyBorder="1" applyAlignment="1">
      <alignment vertical="top"/>
    </xf>
    <xf numFmtId="165" fontId="1" fillId="5" borderId="1" xfId="0" applyNumberFormat="1" applyFont="1" applyFill="1" applyBorder="1" applyAlignment="1">
      <alignment horizontal="center" vertical="center"/>
    </xf>
    <xf numFmtId="164" fontId="1" fillId="5" borderId="7" xfId="0" applyFont="1" applyFill="1" applyBorder="1" applyAlignment="1">
      <alignment vertical="top"/>
    </xf>
    <xf numFmtId="164" fontId="1" fillId="5" borderId="8" xfId="0" applyFont="1" applyFill="1" applyBorder="1" applyAlignment="1">
      <alignment vertical="top"/>
    </xf>
    <xf numFmtId="164" fontId="8" fillId="10" borderId="10" xfId="0" applyFont="1" applyFill="1" applyBorder="1" applyAlignment="1">
      <alignment horizontal="center" vertical="center"/>
    </xf>
    <xf numFmtId="164" fontId="1" fillId="0" borderId="11" xfId="0" applyFont="1" applyBorder="1" applyAlignment="1">
      <alignment vertical="center"/>
    </xf>
    <xf numFmtId="164" fontId="11" fillId="5" borderId="9" xfId="0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center" vertical="center"/>
    </xf>
    <xf numFmtId="164" fontId="8" fillId="10" borderId="12" xfId="0" applyFont="1" applyFill="1" applyBorder="1" applyAlignment="1">
      <alignment horizontal="center" vertical="center"/>
    </xf>
    <xf numFmtId="164" fontId="1" fillId="0" borderId="13" xfId="0" applyFont="1" applyBorder="1" applyAlignment="1">
      <alignment vertical="center"/>
    </xf>
    <xf numFmtId="164" fontId="8" fillId="6" borderId="1" xfId="0" applyFont="1" applyFill="1" applyBorder="1" applyAlignment="1">
      <alignment horizontal="center" vertical="center"/>
    </xf>
    <xf numFmtId="164" fontId="1" fillId="6" borderId="5" xfId="0" applyFont="1" applyFill="1" applyBorder="1" applyAlignment="1">
      <alignment vertical="top"/>
    </xf>
    <xf numFmtId="164" fontId="1" fillId="11" borderId="6" xfId="0" applyFont="1" applyFill="1" applyBorder="1" applyAlignment="1">
      <alignment vertical="top"/>
    </xf>
    <xf numFmtId="165" fontId="1" fillId="11" borderId="1" xfId="0" applyNumberFormat="1" applyFont="1" applyFill="1" applyBorder="1" applyAlignment="1">
      <alignment horizontal="center" vertical="center"/>
    </xf>
    <xf numFmtId="164" fontId="1" fillId="6" borderId="7" xfId="0" applyFont="1" applyFill="1" applyBorder="1" applyAlignment="1">
      <alignment vertical="top"/>
    </xf>
    <xf numFmtId="164" fontId="1" fillId="11" borderId="8" xfId="0" applyFont="1" applyFill="1" applyBorder="1" applyAlignment="1">
      <alignment vertical="top"/>
    </xf>
    <xf numFmtId="164" fontId="11" fillId="11" borderId="9" xfId="0" applyFont="1" applyFill="1" applyBorder="1" applyAlignment="1">
      <alignment horizontal="right" vertical="center"/>
    </xf>
    <xf numFmtId="165" fontId="11" fillId="11" borderId="0" xfId="0" applyNumberFormat="1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/>
    </xf>
    <xf numFmtId="164" fontId="1" fillId="7" borderId="5" xfId="0" applyFont="1" applyFill="1" applyBorder="1" applyAlignment="1">
      <alignment vertical="top"/>
    </xf>
    <xf numFmtId="164" fontId="1" fillId="7" borderId="6" xfId="0" applyFont="1" applyFill="1" applyBorder="1" applyAlignment="1">
      <alignment vertical="top"/>
    </xf>
    <xf numFmtId="165" fontId="1" fillId="7" borderId="1" xfId="0" applyNumberFormat="1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vertical="top"/>
    </xf>
    <xf numFmtId="164" fontId="1" fillId="7" borderId="8" xfId="0" applyFont="1" applyFill="1" applyBorder="1" applyAlignment="1">
      <alignment vertical="top"/>
    </xf>
    <xf numFmtId="164" fontId="11" fillId="7" borderId="9" xfId="0" applyFont="1" applyFill="1" applyBorder="1" applyAlignment="1">
      <alignment horizontal="right" vertical="center"/>
    </xf>
    <xf numFmtId="165" fontId="11" fillId="7" borderId="0" xfId="0" applyNumberFormat="1" applyFont="1" applyFill="1" applyBorder="1" applyAlignment="1">
      <alignment horizontal="center" vertical="center"/>
    </xf>
    <xf numFmtId="164" fontId="8" fillId="8" borderId="1" xfId="0" applyFont="1" applyFill="1" applyBorder="1" applyAlignment="1">
      <alignment horizontal="center" vertical="center"/>
    </xf>
    <xf numFmtId="164" fontId="1" fillId="8" borderId="5" xfId="0" applyFont="1" applyFill="1" applyBorder="1" applyAlignment="1">
      <alignment vertical="top"/>
    </xf>
    <xf numFmtId="164" fontId="1" fillId="8" borderId="6" xfId="0" applyFont="1" applyFill="1" applyBorder="1" applyAlignment="1">
      <alignment vertical="top"/>
    </xf>
    <xf numFmtId="165" fontId="1" fillId="8" borderId="1" xfId="0" applyNumberFormat="1" applyFont="1" applyFill="1" applyBorder="1" applyAlignment="1">
      <alignment horizontal="center" vertical="center"/>
    </xf>
    <xf numFmtId="164" fontId="1" fillId="8" borderId="7" xfId="0" applyFont="1" applyFill="1" applyBorder="1" applyAlignment="1">
      <alignment vertical="top"/>
    </xf>
    <xf numFmtId="164" fontId="1" fillId="8" borderId="8" xfId="0" applyFont="1" applyFill="1" applyBorder="1" applyAlignment="1">
      <alignment vertical="top"/>
    </xf>
    <xf numFmtId="164" fontId="10" fillId="8" borderId="7" xfId="0" applyFont="1" applyFill="1" applyBorder="1" applyAlignment="1">
      <alignment vertical="top"/>
    </xf>
    <xf numFmtId="164" fontId="11" fillId="8" borderId="9" xfId="0" applyFont="1" applyFill="1" applyBorder="1" applyAlignment="1">
      <alignment horizontal="right" vertical="center"/>
    </xf>
    <xf numFmtId="165" fontId="11" fillId="8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horizontal="center" vertical="center"/>
    </xf>
    <xf numFmtId="164" fontId="1" fillId="9" borderId="5" xfId="0" applyFont="1" applyFill="1" applyBorder="1" applyAlignment="1">
      <alignment vertical="top"/>
    </xf>
    <xf numFmtId="164" fontId="1" fillId="9" borderId="6" xfId="0" applyFont="1" applyFill="1" applyBorder="1" applyAlignment="1">
      <alignment vertical="top"/>
    </xf>
    <xf numFmtId="165" fontId="1" fillId="9" borderId="1" xfId="0" applyNumberFormat="1" applyFont="1" applyFill="1" applyBorder="1" applyAlignment="1">
      <alignment horizontal="center" vertical="center"/>
    </xf>
    <xf numFmtId="164" fontId="1" fillId="9" borderId="7" xfId="0" applyFont="1" applyFill="1" applyBorder="1" applyAlignment="1">
      <alignment vertical="top"/>
    </xf>
    <xf numFmtId="164" fontId="1" fillId="9" borderId="8" xfId="0" applyFont="1" applyFill="1" applyBorder="1" applyAlignment="1">
      <alignment vertical="top"/>
    </xf>
    <xf numFmtId="164" fontId="8" fillId="9" borderId="0" xfId="0" applyFont="1" applyFill="1" applyBorder="1" applyAlignment="1">
      <alignment horizontal="right" vertical="center"/>
    </xf>
    <xf numFmtId="165" fontId="8" fillId="9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47634"/>
      <rgbColor rgb="00000080"/>
      <rgbColor rgb="005DA436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2902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6D9F1"/>
      <rgbColor rgb="00FF99CC"/>
      <rgbColor rgb="00CC99FF"/>
      <rgbColor rgb="00FFCC99"/>
      <rgbColor rgb="004F81BD"/>
      <rgbColor rgb="0033CCCC"/>
      <rgbColor rgb="00A3CF2A"/>
      <rgbColor rgb="00F6DF1B"/>
      <rgbColor rgb="00FF9900"/>
      <rgbColor rgb="00EB422C"/>
      <rgbColor rgb="008064A2"/>
      <rgbColor rgb="00969696"/>
      <rgbColor rgb="00003366"/>
      <rgbColor rgb="00339966"/>
      <rgbColor rgb="00003300"/>
      <rgbColor rgb="00333300"/>
      <rgbColor rgb="00993300"/>
      <rgbColor rgb="00E8203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Lahendused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4763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5DA43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3CF2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6DF1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2902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B422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8203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elete val="1"/>
          </c:dLbls>
          <c:cat>
            <c:strRef>
              <c:f>Evaluation_BIZ!$J$3:$J$12</c:f>
              <c:strCache/>
            </c:strRef>
          </c:cat>
          <c:val>
            <c:numRef>
              <c:f>Evaluation_BIZ!$K$3:$K$12</c:f>
              <c:numCache/>
            </c:numRef>
          </c:val>
        </c:ser>
        <c:axId val="67092518"/>
        <c:axId val="66961751"/>
      </c:barChart>
      <c:catAx>
        <c:axId val="670925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61751"/>
        <c:crossesAt val="0"/>
        <c:auto val="1"/>
        <c:lblOffset val="100"/>
        <c:noMultiLvlLbl val="0"/>
      </c:catAx>
      <c:valAx>
        <c:axId val="66961751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92518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12</xdr:row>
      <xdr:rowOff>114300</xdr:rowOff>
    </xdr:from>
    <xdr:to>
      <xdr:col>19</xdr:col>
      <xdr:colOff>66675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13696950" y="2333625"/>
        <a:ext cx="110204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2"/>
  <sheetViews>
    <sheetView tabSelected="1" zoomScale="120" zoomScaleNormal="120" workbookViewId="0" topLeftCell="A1">
      <selection activeCell="B16" sqref="B16"/>
    </sheetView>
  </sheetViews>
  <sheetFormatPr defaultColWidth="29.7109375" defaultRowHeight="12.75"/>
  <cols>
    <col min="1" max="1" width="53.140625" style="1" customWidth="1"/>
    <col min="2" max="2" width="42.140625" style="2" customWidth="1"/>
    <col min="3" max="3" width="54.8515625" style="1" customWidth="1"/>
    <col min="4" max="4" width="12.7109375" style="1" customWidth="1"/>
    <col min="5" max="5" width="4.8515625" style="1" customWidth="1"/>
    <col min="6" max="6" width="7.00390625" style="1" customWidth="1"/>
    <col min="7" max="7" width="5.57421875" style="1" customWidth="1"/>
    <col min="8" max="8" width="9.57421875" style="1" customWidth="1"/>
    <col min="9" max="9" width="15.7109375" style="1" customWidth="1"/>
    <col min="10" max="10" width="46.8515625" style="1" customWidth="1"/>
    <col min="11" max="11" width="9.00390625" style="1" customWidth="1"/>
    <col min="12" max="12" width="8.140625" style="1" customWidth="1"/>
    <col min="13" max="13" width="5.8515625" style="1" customWidth="1"/>
    <col min="14" max="14" width="19.7109375" style="1" customWidth="1"/>
    <col min="15" max="15" width="4.8515625" style="1" customWidth="1"/>
    <col min="16" max="16" width="8.28125" style="1" customWidth="1"/>
    <col min="17" max="17" width="9.00390625" style="1" customWidth="1"/>
    <col min="18" max="18" width="23.421875" style="1" customWidth="1"/>
    <col min="19" max="24" width="29.00390625" style="1" customWidth="1"/>
    <col min="25" max="25" width="28.140625" style="1" customWidth="1"/>
    <col min="26" max="26" width="5.7109375" style="1" customWidth="1"/>
    <col min="27" max="27" width="7.140625" style="1" customWidth="1"/>
    <col min="28" max="16384" width="29.00390625" style="1" customWidth="1"/>
  </cols>
  <sheetData>
    <row r="1" spans="1:27" ht="12.75" customHeight="1">
      <c r="A1" s="3" t="s">
        <v>0</v>
      </c>
      <c r="B1" s="3"/>
      <c r="C1" s="4" t="s">
        <v>1</v>
      </c>
      <c r="D1" s="5" t="s">
        <v>2</v>
      </c>
      <c r="E1" s="6"/>
      <c r="F1" s="3" t="s">
        <v>3</v>
      </c>
      <c r="G1" s="7"/>
      <c r="H1" s="8" t="s">
        <v>4</v>
      </c>
      <c r="J1" s="9" t="s">
        <v>5</v>
      </c>
      <c r="K1" s="9" t="s">
        <v>6</v>
      </c>
      <c r="L1"/>
      <c r="M1" s="9" t="s">
        <v>7</v>
      </c>
      <c r="N1" s="9"/>
      <c r="O1" s="9"/>
      <c r="P1" s="9"/>
      <c r="Q1" s="10"/>
      <c r="R1" s="9" t="s">
        <v>8</v>
      </c>
      <c r="Y1" s="11" t="s">
        <v>9</v>
      </c>
      <c r="Z1" s="11"/>
      <c r="AA1" s="11"/>
    </row>
    <row r="2" spans="4:27" ht="12.75">
      <c r="D2" s="12"/>
      <c r="G2" s="13"/>
      <c r="H2" s="9" t="s">
        <v>10</v>
      </c>
      <c r="J2" s="9"/>
      <c r="K2" s="9"/>
      <c r="L2"/>
      <c r="M2" s="8" t="s">
        <v>11</v>
      </c>
      <c r="N2" s="8"/>
      <c r="O2" s="8"/>
      <c r="P2" s="14">
        <f>D141</f>
        <v>1000</v>
      </c>
      <c r="Q2" s="10"/>
      <c r="R2" s="15">
        <f>H141</f>
        <v>247.42492267779576</v>
      </c>
      <c r="Y2" s="16"/>
      <c r="Z2" s="16" t="s">
        <v>12</v>
      </c>
      <c r="AA2" s="17">
        <f>MAX(R2)</f>
        <v>247.42492267779576</v>
      </c>
    </row>
    <row r="3" spans="1:27" ht="12.75">
      <c r="A3" s="18" t="s">
        <v>13</v>
      </c>
      <c r="B3" s="19" t="s">
        <v>14</v>
      </c>
      <c r="C3" s="19" t="s">
        <v>15</v>
      </c>
      <c r="D3" s="20">
        <v>1.3888888888888888</v>
      </c>
      <c r="F3" s="21"/>
      <c r="G3" s="22"/>
      <c r="H3" s="23">
        <f aca="true" t="shared" si="0" ref="H3:H14">IF(F3=":)",D3,"")</f>
      </c>
      <c r="J3" s="24" t="s">
        <v>13</v>
      </c>
      <c r="K3" s="25">
        <f>H15</f>
        <v>13.88888888888889</v>
      </c>
      <c r="L3"/>
      <c r="M3" s="26">
        <f>M4+1+AA8</f>
        <v>758.5750773222044</v>
      </c>
      <c r="N3" s="26"/>
      <c r="O3" s="26"/>
      <c r="P3" s="27" t="s">
        <v>16</v>
      </c>
      <c r="Q3" s="10"/>
      <c r="R3" s="28">
        <f>IF(R2&gt;M3,"The BIZ is A+++ class","")</f>
      </c>
      <c r="Y3" s="16"/>
      <c r="Z3" s="16" t="s">
        <v>17</v>
      </c>
      <c r="AA3" s="17">
        <f>MIN(O44:S44)</f>
        <v>0</v>
      </c>
    </row>
    <row r="4" spans="1:27" ht="12.75">
      <c r="A4" s="18"/>
      <c r="B4" s="19" t="s">
        <v>18</v>
      </c>
      <c r="C4" s="19" t="s">
        <v>19</v>
      </c>
      <c r="D4" s="20">
        <v>13.88888888888889</v>
      </c>
      <c r="F4" s="21"/>
      <c r="G4" s="22"/>
      <c r="H4" s="23">
        <f t="shared" si="0"/>
      </c>
      <c r="J4" s="24" t="s">
        <v>20</v>
      </c>
      <c r="K4" s="25">
        <f>H21</f>
        <v>63.63636363636363</v>
      </c>
      <c r="M4" s="26">
        <f>M5+1+AA8</f>
        <v>650.0643519904609</v>
      </c>
      <c r="N4" s="26"/>
      <c r="O4" s="26"/>
      <c r="P4" s="29" t="s">
        <v>21</v>
      </c>
      <c r="Q4" s="10"/>
      <c r="R4" s="28">
        <f>IF(R2&gt;M3,"The BIZ is A+++ class",IF(R2&gt;M4,"The BIZ is A++ class",""))</f>
      </c>
      <c r="Y4" s="16"/>
      <c r="Z4" s="16"/>
      <c r="AA4" s="16"/>
    </row>
    <row r="5" spans="1:27" ht="12.75">
      <c r="A5" s="18"/>
      <c r="B5" s="19" t="s">
        <v>22</v>
      </c>
      <c r="C5" s="19" t="s">
        <v>23</v>
      </c>
      <c r="D5" s="20">
        <v>13.88888888888889</v>
      </c>
      <c r="F5" s="21"/>
      <c r="G5" s="22"/>
      <c r="H5" s="23">
        <f t="shared" si="0"/>
      </c>
      <c r="J5" s="30" t="s">
        <v>24</v>
      </c>
      <c r="K5" s="31">
        <f>H34</f>
        <v>32.25806451612903</v>
      </c>
      <c r="M5" s="32">
        <f>M6+1+AA8</f>
        <v>541.5536266587173</v>
      </c>
      <c r="N5" s="32"/>
      <c r="O5" s="32"/>
      <c r="P5" s="33" t="s">
        <v>25</v>
      </c>
      <c r="Q5" s="10"/>
      <c r="R5" s="34">
        <f>IF(R2&gt;M3,"The BIZ is A+++ class",IF(R2&gt;M4,"The BIZ is A++ class",IF(R2&gt;M5,"The BIZ is A+ class","")))</f>
      </c>
      <c r="Y5" s="16" t="s">
        <v>26</v>
      </c>
      <c r="Z5" s="16" t="s">
        <v>27</v>
      </c>
      <c r="AA5" s="16">
        <v>6</v>
      </c>
    </row>
    <row r="6" spans="1:27" ht="12.75">
      <c r="A6" s="18"/>
      <c r="B6" s="19" t="s">
        <v>28</v>
      </c>
      <c r="C6" s="19" t="s">
        <v>29</v>
      </c>
      <c r="D6" s="20">
        <v>13.88888888888889</v>
      </c>
      <c r="F6" s="21" t="s">
        <v>30</v>
      </c>
      <c r="G6" s="22"/>
      <c r="H6" s="23">
        <f t="shared" si="0"/>
        <v>13.88888888888889</v>
      </c>
      <c r="J6" s="30" t="s">
        <v>31</v>
      </c>
      <c r="K6" s="31">
        <f>H41</f>
        <v>0</v>
      </c>
      <c r="M6" s="32">
        <f>M7+1+AA8</f>
        <v>433.0429013269739</v>
      </c>
      <c r="N6" s="32"/>
      <c r="O6" s="32"/>
      <c r="P6" s="33" t="s">
        <v>32</v>
      </c>
      <c r="Q6" s="10"/>
      <c r="R6" s="34">
        <f>IF(R2&gt;M3,"The BIZ is A+++ class",IF(R2&gt;M4,"The BIZ is A++ class",IF(R2&gt;M5,"The BIZ is A+ class",IF(R2&gt;M6,"The BIZ is A class",""))))</f>
      </c>
      <c r="Y6" s="16" t="s">
        <v>33</v>
      </c>
      <c r="Z6" s="16" t="s">
        <v>34</v>
      </c>
      <c r="AA6" s="35">
        <f>1+3.3*(LOG(AA5))</f>
        <v>3.5678991262660236</v>
      </c>
    </row>
    <row r="7" spans="1:27" ht="12.75">
      <c r="A7" s="18"/>
      <c r="B7" s="19" t="s">
        <v>35</v>
      </c>
      <c r="C7" s="19" t="s">
        <v>36</v>
      </c>
      <c r="D7" s="20">
        <v>13.88888888888889</v>
      </c>
      <c r="F7" s="21"/>
      <c r="G7" s="22"/>
      <c r="H7" s="23">
        <f t="shared" si="0"/>
      </c>
      <c r="J7" s="36" t="s">
        <v>37</v>
      </c>
      <c r="K7" s="37">
        <f>H48</f>
        <v>0</v>
      </c>
      <c r="M7" s="38">
        <f>M8+1+AA8</f>
        <v>324.53217599523043</v>
      </c>
      <c r="N7" s="38"/>
      <c r="O7" s="38"/>
      <c r="P7" s="39" t="s">
        <v>38</v>
      </c>
      <c r="Q7" s="10"/>
      <c r="R7" s="40">
        <f>IF(R2&gt;M3,"The BIZ is A+++ class",IF(R2&gt;M4,"The BIZ is A++ class",IF(R2&gt;M5,"The BIZ is A+ class",IF(R2&gt;M6,"The BIZ is A class",IF(R2&gt;M7,"The BIZ is B class","")))))</f>
      </c>
      <c r="Y7" s="41"/>
      <c r="Z7" s="41"/>
      <c r="AA7" s="41"/>
    </row>
    <row r="8" spans="1:27" ht="12.75">
      <c r="A8" s="18"/>
      <c r="B8" s="19" t="s">
        <v>39</v>
      </c>
      <c r="C8" s="19" t="s">
        <v>40</v>
      </c>
      <c r="D8" s="20">
        <v>8.333333333333332</v>
      </c>
      <c r="F8" s="21"/>
      <c r="G8" s="22"/>
      <c r="H8" s="23">
        <f t="shared" si="0"/>
      </c>
      <c r="J8" s="42" t="s">
        <v>41</v>
      </c>
      <c r="K8" s="43">
        <f>H66</f>
        <v>1.4925373134328357</v>
      </c>
      <c r="M8" s="44">
        <f>M9+1+AA8</f>
        <v>216.02145066348695</v>
      </c>
      <c r="N8" s="44"/>
      <c r="O8" s="44"/>
      <c r="P8" s="45" t="s">
        <v>42</v>
      </c>
      <c r="Q8" s="10"/>
      <c r="R8" s="46" t="str">
        <f>IF(R2&gt;M3,"BIZ kuulub klassi A+++",IF(R2&gt;M4,"BIZ kuulub klassi A++",IF(R2&gt;M5,"BIZ kuulub klassi A+",IF(R2&gt;M6,"BIZ kuulub klassi A",IF(R2&gt;M7,"BIZ kuulub klassi B",IF(R2&gt;M8,"BIZ kuulub klassi C",""))))))</f>
        <v>BIZ kuulub klassi C</v>
      </c>
      <c r="Y8" s="16" t="s">
        <v>43</v>
      </c>
      <c r="Z8" s="16" t="s">
        <v>44</v>
      </c>
      <c r="AA8" s="35">
        <f>(P2-AA2)/7</f>
        <v>107.51072533174347</v>
      </c>
    </row>
    <row r="9" spans="1:18" ht="34.5" customHeight="1">
      <c r="A9" s="18"/>
      <c r="B9" s="19" t="s">
        <v>45</v>
      </c>
      <c r="C9" s="19" t="s">
        <v>46</v>
      </c>
      <c r="D9" s="20">
        <v>5.555555555555555</v>
      </c>
      <c r="F9" s="21"/>
      <c r="G9" s="22"/>
      <c r="H9" s="23">
        <f t="shared" si="0"/>
      </c>
      <c r="J9" s="47" t="s">
        <v>47</v>
      </c>
      <c r="K9" s="48">
        <f>H72</f>
        <v>100</v>
      </c>
      <c r="M9" s="49">
        <f>0+AA8</f>
        <v>107.51072533174347</v>
      </c>
      <c r="N9" s="49"/>
      <c r="O9" s="49"/>
      <c r="P9" s="50" t="s">
        <v>48</v>
      </c>
      <c r="Q9" s="10"/>
      <c r="R9" s="51" t="str">
        <f>IF(R2&gt;M3,"BIZ kuulub klassi A+++",IF(R2&gt;M4,"BIZ kuulub klassi A++",IF(R2&gt;M5,"BIZ kuulub klassi A+",IF(R2&gt;M6,"BIZ kuulub klassi A",IF(R2&gt;M7,"BIZ kuulub klassi B",IF(R2&gt;M8,"BIZ kuulub klassi C",IF(R2&gt;M9,"BIZ kuulub klassi D","BIZile ei saa märgist väljastada")))))))</f>
        <v>BIZ kuulub klassi C</v>
      </c>
    </row>
    <row r="10" spans="1:11" ht="12.75">
      <c r="A10" s="18"/>
      <c r="B10" s="52" t="s">
        <v>49</v>
      </c>
      <c r="C10" s="19" t="s">
        <v>50</v>
      </c>
      <c r="D10" s="20">
        <v>6.944444444444445</v>
      </c>
      <c r="F10" s="21"/>
      <c r="G10" s="22"/>
      <c r="H10" s="23">
        <f t="shared" si="0"/>
      </c>
      <c r="J10" s="53" t="s">
        <v>51</v>
      </c>
      <c r="K10" s="54">
        <f>H89</f>
        <v>30.434782608695652</v>
      </c>
    </row>
    <row r="11" spans="1:11" ht="12.75">
      <c r="A11" s="18"/>
      <c r="B11" s="19" t="s">
        <v>52</v>
      </c>
      <c r="C11" s="19" t="s">
        <v>53</v>
      </c>
      <c r="D11" s="20">
        <v>8.333333333333332</v>
      </c>
      <c r="F11" s="21"/>
      <c r="G11" s="22"/>
      <c r="H11" s="23">
        <f t="shared" si="0"/>
      </c>
      <c r="J11" s="55" t="s">
        <v>54</v>
      </c>
      <c r="K11" s="56">
        <f>H111</f>
        <v>0</v>
      </c>
    </row>
    <row r="12" spans="1:11" ht="12.75">
      <c r="A12" s="18"/>
      <c r="B12" s="19" t="s">
        <v>55</v>
      </c>
      <c r="C12" s="19" t="s">
        <v>56</v>
      </c>
      <c r="D12" s="20">
        <v>5.555555555555555</v>
      </c>
      <c r="F12" s="21"/>
      <c r="G12" s="22"/>
      <c r="H12" s="23">
        <f t="shared" si="0"/>
      </c>
      <c r="J12" s="57" t="s">
        <v>57</v>
      </c>
      <c r="K12" s="58">
        <f>H137</f>
        <v>5.714285714285714</v>
      </c>
    </row>
    <row r="13" spans="1:8" ht="12.75">
      <c r="A13" s="18"/>
      <c r="B13" s="19" t="s">
        <v>58</v>
      </c>
      <c r="C13" s="19" t="s">
        <v>59</v>
      </c>
      <c r="D13" s="20">
        <v>5.555555555555555</v>
      </c>
      <c r="F13" s="21"/>
      <c r="G13" s="22"/>
      <c r="H13" s="23">
        <f t="shared" si="0"/>
      </c>
    </row>
    <row r="14" spans="1:8" ht="12.75">
      <c r="A14" s="18"/>
      <c r="B14" s="19" t="s">
        <v>60</v>
      </c>
      <c r="C14" s="19" t="s">
        <v>61</v>
      </c>
      <c r="D14" s="20">
        <v>2.7777777777777777</v>
      </c>
      <c r="F14" s="21"/>
      <c r="G14" s="22"/>
      <c r="H14" s="23">
        <f t="shared" si="0"/>
      </c>
    </row>
    <row r="15" spans="1:8" s="63" customFormat="1" ht="12.75">
      <c r="A15" s="59"/>
      <c r="B15" s="60"/>
      <c r="C15" s="61" t="s">
        <v>62</v>
      </c>
      <c r="D15" s="62">
        <f>SUM(D3:D14)</f>
        <v>99.99999999999999</v>
      </c>
      <c r="F15" s="64"/>
      <c r="G15" s="22"/>
      <c r="H15" s="65">
        <f>SUM(H3:H14)</f>
        <v>13.88888888888889</v>
      </c>
    </row>
    <row r="16" spans="1:8" s="63" customFormat="1" ht="12.75">
      <c r="A16" s="59"/>
      <c r="B16" s="60"/>
      <c r="C16" s="66"/>
      <c r="D16" s="22"/>
      <c r="F16" s="64"/>
      <c r="G16" s="22"/>
      <c r="H16" s="22"/>
    </row>
    <row r="17" spans="1:8" ht="12.75">
      <c r="A17" s="67"/>
      <c r="C17" s="68"/>
      <c r="D17" s="12"/>
      <c r="F17" s="69"/>
      <c r="G17" s="12"/>
      <c r="H17" s="22"/>
    </row>
    <row r="18" spans="1:8" ht="12.75">
      <c r="A18" s="70" t="s">
        <v>20</v>
      </c>
      <c r="B18" s="71" t="s">
        <v>63</v>
      </c>
      <c r="C18" s="72" t="s">
        <v>64</v>
      </c>
      <c r="D18" s="73">
        <v>9.090909090909092</v>
      </c>
      <c r="F18" s="21" t="s">
        <v>30</v>
      </c>
      <c r="G18" s="12"/>
      <c r="H18" s="74">
        <f>IF(F18=":)",D18,"")</f>
        <v>9.090909090909092</v>
      </c>
    </row>
    <row r="19" spans="1:8" ht="12.75">
      <c r="A19" s="70"/>
      <c r="B19" s="75" t="s">
        <v>65</v>
      </c>
      <c r="C19" s="76" t="s">
        <v>66</v>
      </c>
      <c r="D19" s="73">
        <v>54.54545454545454</v>
      </c>
      <c r="F19" s="21" t="s">
        <v>30</v>
      </c>
      <c r="G19" s="12"/>
      <c r="H19" s="74">
        <f>IF(F19=":)",D19,"")</f>
        <v>54.54545454545454</v>
      </c>
    </row>
    <row r="20" spans="1:8" ht="12.75">
      <c r="A20" s="70"/>
      <c r="B20" s="75" t="s">
        <v>67</v>
      </c>
      <c r="C20" s="76" t="s">
        <v>68</v>
      </c>
      <c r="D20" s="73">
        <v>36.36363636363637</v>
      </c>
      <c r="F20" s="21"/>
      <c r="G20" s="12"/>
      <c r="H20" s="74">
        <f>IF(F20=":)",D20,"")</f>
      </c>
    </row>
    <row r="21" spans="1:8" s="63" customFormat="1" ht="12.75">
      <c r="A21" s="59"/>
      <c r="B21" s="60"/>
      <c r="C21" s="77" t="s">
        <v>62</v>
      </c>
      <c r="D21" s="62">
        <f>SUM(D18:D20)</f>
        <v>100</v>
      </c>
      <c r="F21" s="64"/>
      <c r="G21" s="78"/>
      <c r="H21" s="65">
        <f>SUM(H18:H20)</f>
        <v>63.63636363636363</v>
      </c>
    </row>
    <row r="22" spans="1:8" s="63" customFormat="1" ht="12.75">
      <c r="A22" s="59"/>
      <c r="B22" s="60"/>
      <c r="C22" s="79"/>
      <c r="D22" s="22"/>
      <c r="F22" s="64"/>
      <c r="G22" s="78"/>
      <c r="H22" s="22"/>
    </row>
    <row r="23" spans="1:15" ht="12.75">
      <c r="A23" s="80"/>
      <c r="B23" s="81"/>
      <c r="C23" s="68"/>
      <c r="D23" s="12"/>
      <c r="F23" s="69"/>
      <c r="G23" s="12"/>
      <c r="H23" s="22"/>
      <c r="J23"/>
      <c r="K23"/>
      <c r="L23"/>
      <c r="M23" s="10"/>
      <c r="N23" s="10"/>
      <c r="O23" s="82"/>
    </row>
    <row r="24" spans="1:13" ht="12.75" customHeight="1">
      <c r="A24" s="83" t="s">
        <v>24</v>
      </c>
      <c r="B24" s="84" t="s">
        <v>69</v>
      </c>
      <c r="C24" s="85" t="s">
        <v>69</v>
      </c>
      <c r="D24" s="65">
        <v>12.903225806451612</v>
      </c>
      <c r="F24" s="21"/>
      <c r="G24" s="12"/>
      <c r="H24" s="74">
        <f aca="true" t="shared" si="1" ref="H24:H33">IF(F24=":)",D24,"")</f>
      </c>
      <c r="M24" s="10"/>
    </row>
    <row r="25" spans="1:15" ht="12.75">
      <c r="A25" s="83"/>
      <c r="B25" s="86" t="s">
        <v>70</v>
      </c>
      <c r="C25" s="87" t="s">
        <v>70</v>
      </c>
      <c r="D25" s="65">
        <v>16.129032258064516</v>
      </c>
      <c r="F25" s="21"/>
      <c r="G25" s="12"/>
      <c r="H25" s="74">
        <f t="shared" si="1"/>
      </c>
      <c r="M25" s="10"/>
      <c r="N25" s="63"/>
      <c r="O25" s="63"/>
    </row>
    <row r="26" spans="1:15" ht="12.75">
      <c r="A26" s="83"/>
      <c r="B26" s="86" t="s">
        <v>71</v>
      </c>
      <c r="C26" s="87"/>
      <c r="D26" s="65">
        <v>9.67741935483871</v>
      </c>
      <c r="F26" s="21" t="s">
        <v>30</v>
      </c>
      <c r="G26" s="12"/>
      <c r="H26" s="74">
        <f t="shared" si="1"/>
        <v>9.67741935483871</v>
      </c>
      <c r="M26" s="10"/>
      <c r="N26" s="63"/>
      <c r="O26" s="63"/>
    </row>
    <row r="27" spans="1:13" ht="12.75">
      <c r="A27" s="83"/>
      <c r="B27" s="86" t="s">
        <v>72</v>
      </c>
      <c r="C27" s="87" t="s">
        <v>73</v>
      </c>
      <c r="D27" s="65">
        <v>9.67741935483871</v>
      </c>
      <c r="F27" s="21" t="s">
        <v>30</v>
      </c>
      <c r="G27" s="12"/>
      <c r="H27" s="74">
        <f t="shared" si="1"/>
        <v>9.67741935483871</v>
      </c>
      <c r="M27" s="10"/>
    </row>
    <row r="28" spans="1:13" ht="12.75">
      <c r="A28" s="83"/>
      <c r="B28" s="86" t="s">
        <v>74</v>
      </c>
      <c r="C28" s="87" t="s">
        <v>75</v>
      </c>
      <c r="D28" s="65">
        <v>6.451612903225806</v>
      </c>
      <c r="F28" s="21" t="s">
        <v>30</v>
      </c>
      <c r="G28" s="12"/>
      <c r="H28" s="74">
        <f t="shared" si="1"/>
        <v>6.451612903225806</v>
      </c>
      <c r="M28" s="10"/>
    </row>
    <row r="29" spans="1:13" ht="12.75">
      <c r="A29" s="83"/>
      <c r="B29" s="86" t="s">
        <v>76</v>
      </c>
      <c r="C29" s="87" t="s">
        <v>77</v>
      </c>
      <c r="D29" s="65">
        <v>6.451612903225806</v>
      </c>
      <c r="F29" s="21" t="s">
        <v>30</v>
      </c>
      <c r="G29" s="12"/>
      <c r="H29" s="74">
        <f t="shared" si="1"/>
        <v>6.451612903225806</v>
      </c>
      <c r="M29" s="10"/>
    </row>
    <row r="30" spans="1:15" ht="12.75">
      <c r="A30" s="83"/>
      <c r="B30" s="86" t="s">
        <v>78</v>
      </c>
      <c r="C30" s="87" t="s">
        <v>79</v>
      </c>
      <c r="D30" s="65">
        <v>9.67741935483871</v>
      </c>
      <c r="E30" s="12"/>
      <c r="F30" s="21"/>
      <c r="G30" s="12"/>
      <c r="H30" s="74">
        <f t="shared" si="1"/>
      </c>
      <c r="M30" s="10"/>
      <c r="O30" s="63"/>
    </row>
    <row r="31" spans="1:15" ht="12.75">
      <c r="A31" s="83"/>
      <c r="B31" s="86" t="s">
        <v>80</v>
      </c>
      <c r="C31" s="87" t="s">
        <v>81</v>
      </c>
      <c r="D31" s="65">
        <v>16.129032258064516</v>
      </c>
      <c r="E31" s="12"/>
      <c r="F31" s="21"/>
      <c r="G31" s="12"/>
      <c r="H31" s="74">
        <f t="shared" si="1"/>
      </c>
      <c r="J31"/>
      <c r="K31"/>
      <c r="L31"/>
      <c r="M31" s="10"/>
      <c r="N31" s="63"/>
      <c r="O31" s="63"/>
    </row>
    <row r="32" spans="1:15" ht="12.75">
      <c r="A32" s="83"/>
      <c r="B32" s="86" t="s">
        <v>82</v>
      </c>
      <c r="C32" s="87" t="s">
        <v>83</v>
      </c>
      <c r="D32" s="65">
        <v>3.225806451612903</v>
      </c>
      <c r="E32" s="12"/>
      <c r="F32" s="21"/>
      <c r="G32" s="12"/>
      <c r="H32" s="74">
        <f t="shared" si="1"/>
      </c>
      <c r="J32"/>
      <c r="K32"/>
      <c r="L32"/>
      <c r="M32" s="10"/>
      <c r="N32" s="63"/>
      <c r="O32" s="63"/>
    </row>
    <row r="33" spans="1:13" ht="12.75">
      <c r="A33" s="83"/>
      <c r="B33" s="86" t="s">
        <v>84</v>
      </c>
      <c r="C33" s="87" t="s">
        <v>85</v>
      </c>
      <c r="D33" s="65">
        <v>9.67741935483871</v>
      </c>
      <c r="E33" s="12"/>
      <c r="F33" s="21"/>
      <c r="G33" s="12"/>
      <c r="H33" s="74">
        <f t="shared" si="1"/>
      </c>
      <c r="M33" s="10"/>
    </row>
    <row r="34" spans="3:8" ht="12.75">
      <c r="C34" s="88" t="s">
        <v>62</v>
      </c>
      <c r="D34" s="89">
        <f>SUM(D24:D33)</f>
        <v>100</v>
      </c>
      <c r="E34" s="12"/>
      <c r="F34" s="69"/>
      <c r="G34" s="12"/>
      <c r="H34" s="65">
        <f>SUM(H24:H33)</f>
        <v>32.25806451612903</v>
      </c>
    </row>
    <row r="35" spans="3:8" ht="12.75">
      <c r="C35" s="90"/>
      <c r="D35" s="12"/>
      <c r="E35" s="12"/>
      <c r="F35" s="69"/>
      <c r="G35" s="12"/>
      <c r="H35" s="22"/>
    </row>
    <row r="36" spans="3:8" ht="12.75">
      <c r="C36" s="90"/>
      <c r="D36" s="12"/>
      <c r="E36" s="12"/>
      <c r="F36" s="69"/>
      <c r="G36" s="12"/>
      <c r="H36" s="22"/>
    </row>
    <row r="37" spans="1:8" ht="12.75">
      <c r="A37" s="91" t="s">
        <v>31</v>
      </c>
      <c r="B37" s="84" t="s">
        <v>86</v>
      </c>
      <c r="C37" s="85" t="s">
        <v>87</v>
      </c>
      <c r="D37" s="65">
        <v>28.57142857142857</v>
      </c>
      <c r="E37" s="12"/>
      <c r="F37" s="21"/>
      <c r="G37" s="12"/>
      <c r="H37" s="74">
        <f>IF(F37=":)",D37,"")</f>
      </c>
    </row>
    <row r="38" spans="1:8" ht="12.75">
      <c r="A38" s="91"/>
      <c r="B38" s="86" t="s">
        <v>88</v>
      </c>
      <c r="C38" s="87" t="s">
        <v>89</v>
      </c>
      <c r="D38" s="65">
        <v>40</v>
      </c>
      <c r="E38" s="12"/>
      <c r="F38" s="21"/>
      <c r="G38" s="12"/>
      <c r="H38" s="74">
        <f>IF(F38=":)",D38,"")</f>
      </c>
    </row>
    <row r="39" spans="1:8" ht="12.75">
      <c r="A39" s="91"/>
      <c r="B39" s="86" t="s">
        <v>90</v>
      </c>
      <c r="C39" s="87" t="s">
        <v>91</v>
      </c>
      <c r="D39" s="65">
        <v>17.142857142857142</v>
      </c>
      <c r="E39" s="12"/>
      <c r="F39" s="21"/>
      <c r="G39" s="12"/>
      <c r="H39" s="74">
        <f>IF(F39=":)",D39,"")</f>
      </c>
    </row>
    <row r="40" spans="1:8" ht="12.75">
      <c r="A40" s="91"/>
      <c r="B40" s="86" t="s">
        <v>92</v>
      </c>
      <c r="C40" s="87" t="s">
        <v>93</v>
      </c>
      <c r="D40" s="65">
        <v>14.285714285714285</v>
      </c>
      <c r="E40" s="12"/>
      <c r="F40" s="21"/>
      <c r="G40" s="12"/>
      <c r="H40" s="74">
        <f>IF(F40=":)",D40,"")</f>
      </c>
    </row>
    <row r="41" spans="3:8" ht="12.75">
      <c r="C41" s="88" t="s">
        <v>62</v>
      </c>
      <c r="D41" s="89">
        <f>SUM(D37:D40)</f>
        <v>99.99999999999999</v>
      </c>
      <c r="E41" s="12"/>
      <c r="F41" s="69"/>
      <c r="G41" s="12"/>
      <c r="H41" s="65">
        <f>SUM(H37:H40)</f>
        <v>0</v>
      </c>
    </row>
    <row r="42" spans="3:8" ht="12.75">
      <c r="C42" s="90"/>
      <c r="D42" s="12"/>
      <c r="E42" s="12"/>
      <c r="F42" s="69"/>
      <c r="G42" s="12"/>
      <c r="H42" s="22"/>
    </row>
    <row r="43" spans="1:8" ht="12.75">
      <c r="A43" s="67"/>
      <c r="B43" s="81"/>
      <c r="C43" s="67"/>
      <c r="D43" s="12"/>
      <c r="E43" s="12"/>
      <c r="F43" s="69"/>
      <c r="G43" s="12"/>
      <c r="H43" s="78"/>
    </row>
    <row r="44" spans="1:8" ht="12.75">
      <c r="A44" s="92" t="s">
        <v>37</v>
      </c>
      <c r="B44" s="93" t="s">
        <v>94</v>
      </c>
      <c r="C44" s="94" t="s">
        <v>95</v>
      </c>
      <c r="D44" s="95">
        <v>28.57142857142857</v>
      </c>
      <c r="E44" s="12"/>
      <c r="F44" s="21"/>
      <c r="G44" s="12"/>
      <c r="H44" s="74">
        <f>IF(F44=":)",D44,"")</f>
      </c>
    </row>
    <row r="45" spans="1:8" ht="12.75">
      <c r="A45" s="92"/>
      <c r="B45" s="96" t="s">
        <v>96</v>
      </c>
      <c r="C45" s="97" t="s">
        <v>97</v>
      </c>
      <c r="D45" s="95">
        <v>40</v>
      </c>
      <c r="E45" s="12"/>
      <c r="F45" s="21"/>
      <c r="G45" s="12"/>
      <c r="H45" s="74">
        <f>IF(F45=":)",D45,"")</f>
      </c>
    </row>
    <row r="46" spans="1:8" ht="12.75">
      <c r="A46" s="92"/>
      <c r="B46" s="96" t="s">
        <v>98</v>
      </c>
      <c r="C46" s="97" t="s">
        <v>99</v>
      </c>
      <c r="D46" s="95">
        <v>17.142857142857142</v>
      </c>
      <c r="E46" s="12"/>
      <c r="F46" s="21"/>
      <c r="G46" s="12"/>
      <c r="H46" s="74">
        <f>IF(F46=":)",D46,"")</f>
      </c>
    </row>
    <row r="47" spans="1:8" ht="12.75">
      <c r="A47" s="92"/>
      <c r="B47" s="96" t="s">
        <v>92</v>
      </c>
      <c r="C47" s="97" t="s">
        <v>93</v>
      </c>
      <c r="D47" s="95">
        <v>14.285714285714285</v>
      </c>
      <c r="E47" s="12"/>
      <c r="F47" s="21"/>
      <c r="G47" s="12"/>
      <c r="H47" s="74">
        <f>IF(F47=":)",D47,"")</f>
      </c>
    </row>
    <row r="48" spans="1:8" ht="12.75">
      <c r="A48" s="67"/>
      <c r="B48" s="81"/>
      <c r="C48" s="98" t="s">
        <v>62</v>
      </c>
      <c r="D48" s="99">
        <f>SUM(D44:D47)</f>
        <v>99.99999999999999</v>
      </c>
      <c r="E48" s="12"/>
      <c r="F48" s="69"/>
      <c r="G48" s="12"/>
      <c r="H48" s="65">
        <f>SUM(H44:H47)</f>
        <v>0</v>
      </c>
    </row>
    <row r="49" spans="1:8" ht="12.75">
      <c r="A49" s="67"/>
      <c r="B49" s="81"/>
      <c r="C49" s="67"/>
      <c r="D49" s="12"/>
      <c r="E49" s="12"/>
      <c r="F49" s="69"/>
      <c r="G49" s="12"/>
      <c r="H49" s="78"/>
    </row>
    <row r="50" spans="1:8" ht="12.75">
      <c r="A50" s="67"/>
      <c r="B50" s="81"/>
      <c r="C50" s="67"/>
      <c r="D50" s="12"/>
      <c r="E50" s="12"/>
      <c r="F50" s="69"/>
      <c r="G50" s="12"/>
      <c r="H50" s="78"/>
    </row>
    <row r="51" spans="1:8" ht="12.75">
      <c r="A51" s="100" t="s">
        <v>41</v>
      </c>
      <c r="B51" s="101" t="s">
        <v>100</v>
      </c>
      <c r="C51" s="102" t="s">
        <v>101</v>
      </c>
      <c r="D51" s="103">
        <v>1.4925373134328357</v>
      </c>
      <c r="F51" s="21" t="s">
        <v>30</v>
      </c>
      <c r="G51" s="12"/>
      <c r="H51" s="74">
        <f aca="true" t="shared" si="2" ref="H51:H65">IF(F51=":)",D51,"")</f>
        <v>1.4925373134328357</v>
      </c>
    </row>
    <row r="52" spans="1:8" ht="12.75">
      <c r="A52" s="100"/>
      <c r="B52" s="104" t="s">
        <v>102</v>
      </c>
      <c r="C52" s="105" t="s">
        <v>103</v>
      </c>
      <c r="D52" s="103">
        <v>5.970149253731343</v>
      </c>
      <c r="F52" s="21"/>
      <c r="G52" s="12"/>
      <c r="H52" s="74">
        <f t="shared" si="2"/>
      </c>
    </row>
    <row r="53" spans="1:8" ht="12.75">
      <c r="A53" s="100"/>
      <c r="B53" s="104" t="s">
        <v>104</v>
      </c>
      <c r="C53" s="105" t="s">
        <v>105</v>
      </c>
      <c r="D53" s="103">
        <v>2.9850746268656714</v>
      </c>
      <c r="F53" s="21"/>
      <c r="G53" s="12"/>
      <c r="H53" s="74">
        <f t="shared" si="2"/>
      </c>
    </row>
    <row r="54" spans="1:8" ht="12.75">
      <c r="A54" s="100"/>
      <c r="B54" s="104" t="s">
        <v>106</v>
      </c>
      <c r="C54" s="105" t="s">
        <v>107</v>
      </c>
      <c r="D54" s="103">
        <v>5.970149253731343</v>
      </c>
      <c r="F54" s="21"/>
      <c r="G54" s="12"/>
      <c r="H54" s="74">
        <f t="shared" si="2"/>
      </c>
    </row>
    <row r="55" spans="1:8" ht="12.75">
      <c r="A55" s="100"/>
      <c r="B55" s="104" t="s">
        <v>108</v>
      </c>
      <c r="C55" s="105" t="s">
        <v>109</v>
      </c>
      <c r="D55" s="103">
        <v>5.970149253731343</v>
      </c>
      <c r="F55" s="21"/>
      <c r="G55" s="12"/>
      <c r="H55" s="74">
        <f t="shared" si="2"/>
      </c>
    </row>
    <row r="56" spans="1:8" ht="12.75">
      <c r="A56" s="100"/>
      <c r="B56" s="104" t="s">
        <v>110</v>
      </c>
      <c r="C56" s="105" t="s">
        <v>111</v>
      </c>
      <c r="D56" s="103">
        <v>14.925373134328357</v>
      </c>
      <c r="F56" s="21"/>
      <c r="G56" s="12"/>
      <c r="H56" s="74">
        <f t="shared" si="2"/>
      </c>
    </row>
    <row r="57" spans="1:8" ht="12.75">
      <c r="A57" s="100"/>
      <c r="B57" s="104" t="s">
        <v>112</v>
      </c>
      <c r="C57" s="105" t="s">
        <v>113</v>
      </c>
      <c r="D57" s="103">
        <v>7.462686567164178</v>
      </c>
      <c r="F57" s="21"/>
      <c r="G57" s="12"/>
      <c r="H57" s="74">
        <f t="shared" si="2"/>
      </c>
    </row>
    <row r="58" spans="1:8" ht="12.75">
      <c r="A58" s="100"/>
      <c r="B58" s="104" t="s">
        <v>114</v>
      </c>
      <c r="C58" s="105" t="s">
        <v>115</v>
      </c>
      <c r="D58" s="103">
        <v>7.462686567164178</v>
      </c>
      <c r="E58" s="12"/>
      <c r="F58" s="21"/>
      <c r="G58" s="12"/>
      <c r="H58" s="74">
        <f t="shared" si="2"/>
      </c>
    </row>
    <row r="59" spans="1:8" ht="12.75">
      <c r="A59" s="100"/>
      <c r="B59" s="104" t="s">
        <v>116</v>
      </c>
      <c r="C59" s="105" t="s">
        <v>117</v>
      </c>
      <c r="D59" s="103">
        <v>7.462686567164178</v>
      </c>
      <c r="E59" s="12"/>
      <c r="F59" s="21"/>
      <c r="G59" s="12"/>
      <c r="H59" s="74">
        <f t="shared" si="2"/>
      </c>
    </row>
    <row r="60" spans="1:8" ht="12.75">
      <c r="A60" s="100"/>
      <c r="B60" s="104" t="s">
        <v>118</v>
      </c>
      <c r="C60" s="105" t="s">
        <v>119</v>
      </c>
      <c r="D60" s="103">
        <v>2.9850746268656714</v>
      </c>
      <c r="E60" s="12"/>
      <c r="F60" s="21"/>
      <c r="G60" s="12"/>
      <c r="H60" s="74">
        <f t="shared" si="2"/>
      </c>
    </row>
    <row r="61" spans="1:8" ht="12.75">
      <c r="A61" s="100"/>
      <c r="B61" s="104" t="s">
        <v>120</v>
      </c>
      <c r="C61" s="105" t="s">
        <v>121</v>
      </c>
      <c r="D61" s="103">
        <v>8.955223880597014</v>
      </c>
      <c r="E61" s="12"/>
      <c r="F61" s="21"/>
      <c r="G61" s="12"/>
      <c r="H61" s="74">
        <f t="shared" si="2"/>
      </c>
    </row>
    <row r="62" spans="1:8" ht="12.75">
      <c r="A62" s="100"/>
      <c r="B62" s="104" t="s">
        <v>122</v>
      </c>
      <c r="C62" s="105" t="s">
        <v>123</v>
      </c>
      <c r="D62" s="103">
        <v>8.955223880597014</v>
      </c>
      <c r="E62" s="12"/>
      <c r="F62" s="21"/>
      <c r="G62" s="12"/>
      <c r="H62" s="74">
        <f t="shared" si="2"/>
      </c>
    </row>
    <row r="63" spans="1:8" ht="12.75">
      <c r="A63" s="100"/>
      <c r="B63" s="104" t="s">
        <v>124</v>
      </c>
      <c r="C63" s="105" t="s">
        <v>125</v>
      </c>
      <c r="D63" s="103">
        <v>8.955223880597014</v>
      </c>
      <c r="E63" s="12"/>
      <c r="F63" s="21"/>
      <c r="G63" s="12"/>
      <c r="H63" s="74">
        <f t="shared" si="2"/>
      </c>
    </row>
    <row r="64" spans="1:8" ht="12.75">
      <c r="A64" s="100"/>
      <c r="B64" s="104" t="s">
        <v>126</v>
      </c>
      <c r="C64" s="105" t="s">
        <v>127</v>
      </c>
      <c r="D64" s="103">
        <v>2.9850746268656714</v>
      </c>
      <c r="E64" s="12"/>
      <c r="F64" s="21"/>
      <c r="G64" s="12"/>
      <c r="H64" s="74">
        <f t="shared" si="2"/>
      </c>
    </row>
    <row r="65" spans="1:8" ht="12.75">
      <c r="A65" s="100"/>
      <c r="B65" s="104" t="s">
        <v>92</v>
      </c>
      <c r="C65" s="105" t="s">
        <v>128</v>
      </c>
      <c r="D65" s="103">
        <v>7.462686567164178</v>
      </c>
      <c r="E65" s="12"/>
      <c r="F65" s="21"/>
      <c r="G65" s="12"/>
      <c r="H65" s="74">
        <f t="shared" si="2"/>
      </c>
    </row>
    <row r="66" spans="1:8" ht="12.75">
      <c r="A66" s="106"/>
      <c r="B66" s="107"/>
      <c r="C66" s="108" t="s">
        <v>62</v>
      </c>
      <c r="D66" s="109">
        <f>SUM(D51:D65)</f>
        <v>100</v>
      </c>
      <c r="E66" s="12"/>
      <c r="F66" s="69"/>
      <c r="G66" s="12"/>
      <c r="H66" s="65">
        <f>SUM(H51:H65)</f>
        <v>1.4925373134328357</v>
      </c>
    </row>
    <row r="67" spans="1:8" ht="12.75">
      <c r="A67" s="110"/>
      <c r="B67" s="107"/>
      <c r="C67" s="111"/>
      <c r="D67" s="12"/>
      <c r="E67" s="12"/>
      <c r="F67" s="69"/>
      <c r="G67" s="12"/>
      <c r="H67" s="22"/>
    </row>
    <row r="68" spans="1:8" ht="12.75">
      <c r="A68" s="110"/>
      <c r="B68" s="107"/>
      <c r="C68" s="111"/>
      <c r="D68" s="12"/>
      <c r="E68" s="12"/>
      <c r="F68" s="69"/>
      <c r="G68" s="12"/>
      <c r="H68" s="22"/>
    </row>
    <row r="69" spans="1:8" ht="12.75">
      <c r="A69" s="112" t="s">
        <v>47</v>
      </c>
      <c r="B69" s="113" t="s">
        <v>129</v>
      </c>
      <c r="C69" s="114" t="s">
        <v>130</v>
      </c>
      <c r="D69" s="115">
        <v>30</v>
      </c>
      <c r="E69" s="12"/>
      <c r="F69" s="21" t="s">
        <v>30</v>
      </c>
      <c r="G69" s="12"/>
      <c r="H69" s="74">
        <f>IF(F69=":)",D69,"")</f>
        <v>30</v>
      </c>
    </row>
    <row r="70" spans="1:8" ht="12.75">
      <c r="A70" s="112"/>
      <c r="B70" s="116" t="s">
        <v>131</v>
      </c>
      <c r="C70" s="117" t="s">
        <v>132</v>
      </c>
      <c r="D70" s="115">
        <v>40</v>
      </c>
      <c r="E70" s="12"/>
      <c r="F70" s="21" t="s">
        <v>30</v>
      </c>
      <c r="G70" s="12"/>
      <c r="H70" s="74">
        <f>IF(F70=":)",D70,"")</f>
        <v>40</v>
      </c>
    </row>
    <row r="71" spans="1:8" ht="12.75">
      <c r="A71" s="112"/>
      <c r="B71" s="116" t="s">
        <v>133</v>
      </c>
      <c r="C71" s="117" t="s">
        <v>134</v>
      </c>
      <c r="D71" s="115">
        <v>30</v>
      </c>
      <c r="E71" s="12"/>
      <c r="F71" s="21" t="s">
        <v>30</v>
      </c>
      <c r="G71" s="12"/>
      <c r="H71" s="74">
        <f>IF(F71=":)",D71,"")</f>
        <v>30</v>
      </c>
    </row>
    <row r="72" spans="3:8" ht="12.75">
      <c r="C72" s="118" t="s">
        <v>62</v>
      </c>
      <c r="D72" s="119">
        <f>SUM(D69:D71)</f>
        <v>100</v>
      </c>
      <c r="E72" s="12"/>
      <c r="F72" s="69"/>
      <c r="G72" s="12"/>
      <c r="H72" s="65">
        <f>SUM(H69:H71)</f>
        <v>100</v>
      </c>
    </row>
    <row r="73" spans="3:8" ht="12.75">
      <c r="C73" s="90"/>
      <c r="D73" s="12"/>
      <c r="E73" s="12"/>
      <c r="F73" s="69"/>
      <c r="G73" s="12"/>
      <c r="H73" s="22"/>
    </row>
    <row r="74" spans="3:8" ht="12.75">
      <c r="C74" s="90"/>
      <c r="D74" s="12"/>
      <c r="E74" s="12"/>
      <c r="F74" s="69"/>
      <c r="G74" s="12"/>
      <c r="H74" s="22"/>
    </row>
    <row r="75" spans="1:8" ht="12.75">
      <c r="A75" s="120" t="s">
        <v>51</v>
      </c>
      <c r="B75" s="121" t="s">
        <v>135</v>
      </c>
      <c r="C75" s="122" t="s">
        <v>136</v>
      </c>
      <c r="D75" s="123">
        <v>11.594202898550725</v>
      </c>
      <c r="E75" s="12"/>
      <c r="F75" s="21"/>
      <c r="G75" s="12"/>
      <c r="H75" s="74">
        <f aca="true" t="shared" si="3" ref="H75:H88">IF(F75=":)",D75,"")</f>
      </c>
    </row>
    <row r="76" spans="1:8" ht="12.75">
      <c r="A76" s="120"/>
      <c r="B76" s="124" t="s">
        <v>137</v>
      </c>
      <c r="C76" s="125" t="s">
        <v>138</v>
      </c>
      <c r="D76" s="123">
        <v>5.797101449275362</v>
      </c>
      <c r="E76" s="12"/>
      <c r="F76" s="21"/>
      <c r="G76" s="12"/>
      <c r="H76" s="74">
        <f t="shared" si="3"/>
      </c>
    </row>
    <row r="77" spans="1:8" ht="12.75">
      <c r="A77" s="120"/>
      <c r="B77" s="124" t="s">
        <v>139</v>
      </c>
      <c r="C77" s="125" t="s">
        <v>140</v>
      </c>
      <c r="D77" s="123">
        <v>8.695652173913043</v>
      </c>
      <c r="E77" s="12"/>
      <c r="F77" s="21" t="s">
        <v>30</v>
      </c>
      <c r="G77" s="12"/>
      <c r="H77" s="74">
        <f t="shared" si="3"/>
        <v>8.695652173913043</v>
      </c>
    </row>
    <row r="78" spans="1:8" ht="12.75">
      <c r="A78" s="120"/>
      <c r="B78" s="124" t="s">
        <v>141</v>
      </c>
      <c r="C78" s="125" t="s">
        <v>142</v>
      </c>
      <c r="D78" s="123">
        <v>10.144927536231885</v>
      </c>
      <c r="E78" s="12"/>
      <c r="F78" s="21"/>
      <c r="G78" s="12"/>
      <c r="H78" s="74">
        <f t="shared" si="3"/>
      </c>
    </row>
    <row r="79" spans="1:8" ht="12.75">
      <c r="A79" s="120"/>
      <c r="B79" s="124" t="s">
        <v>143</v>
      </c>
      <c r="C79" s="125" t="s">
        <v>144</v>
      </c>
      <c r="D79" s="123">
        <v>10.144927536231885</v>
      </c>
      <c r="E79" s="12"/>
      <c r="F79" s="21"/>
      <c r="G79" s="12"/>
      <c r="H79" s="74">
        <f t="shared" si="3"/>
      </c>
    </row>
    <row r="80" spans="1:8" ht="12.75">
      <c r="A80" s="120"/>
      <c r="B80" s="124" t="s">
        <v>145</v>
      </c>
      <c r="C80" s="125" t="s">
        <v>146</v>
      </c>
      <c r="D80" s="123">
        <v>1.4492753623188406</v>
      </c>
      <c r="E80" s="12"/>
      <c r="F80" s="21"/>
      <c r="G80" s="12"/>
      <c r="H80" s="74">
        <f t="shared" si="3"/>
      </c>
    </row>
    <row r="81" spans="1:8" ht="12.75">
      <c r="A81" s="120"/>
      <c r="B81" s="124" t="s">
        <v>147</v>
      </c>
      <c r="C81" s="125" t="s">
        <v>148</v>
      </c>
      <c r="D81" s="123">
        <v>8.695652173913043</v>
      </c>
      <c r="E81" s="12"/>
      <c r="F81" s="21" t="s">
        <v>30</v>
      </c>
      <c r="G81" s="12"/>
      <c r="H81" s="74">
        <f t="shared" si="3"/>
        <v>8.695652173913043</v>
      </c>
    </row>
    <row r="82" spans="1:8" ht="12.75">
      <c r="A82" s="120"/>
      <c r="B82" s="124" t="s">
        <v>149</v>
      </c>
      <c r="C82" s="125" t="s">
        <v>150</v>
      </c>
      <c r="D82" s="123">
        <v>5.797101449275362</v>
      </c>
      <c r="E82" s="12"/>
      <c r="F82" s="21"/>
      <c r="G82" s="12"/>
      <c r="H82" s="74">
        <f t="shared" si="3"/>
      </c>
    </row>
    <row r="83" spans="1:8" ht="12.75">
      <c r="A83" s="120"/>
      <c r="B83" s="124" t="s">
        <v>151</v>
      </c>
      <c r="C83" s="125" t="s">
        <v>152</v>
      </c>
      <c r="D83" s="123">
        <v>8.695652173913043</v>
      </c>
      <c r="E83" s="12"/>
      <c r="F83" s="21"/>
      <c r="G83" s="12"/>
      <c r="H83" s="74">
        <f t="shared" si="3"/>
      </c>
    </row>
    <row r="84" spans="1:8" ht="12.75">
      <c r="A84" s="120"/>
      <c r="B84" s="124" t="s">
        <v>153</v>
      </c>
      <c r="C84" s="125" t="s">
        <v>154</v>
      </c>
      <c r="D84" s="123">
        <v>7.246376811594203</v>
      </c>
      <c r="E84" s="12"/>
      <c r="F84" s="21" t="s">
        <v>30</v>
      </c>
      <c r="G84" s="12"/>
      <c r="H84" s="74">
        <f t="shared" si="3"/>
        <v>7.246376811594203</v>
      </c>
    </row>
    <row r="85" spans="1:8" ht="12.75">
      <c r="A85" s="120"/>
      <c r="B85" s="124" t="s">
        <v>155</v>
      </c>
      <c r="C85" s="125" t="s">
        <v>156</v>
      </c>
      <c r="D85" s="123">
        <v>5.797101449275362</v>
      </c>
      <c r="E85" s="12"/>
      <c r="F85" s="21" t="s">
        <v>30</v>
      </c>
      <c r="G85" s="12"/>
      <c r="H85" s="74">
        <f t="shared" si="3"/>
        <v>5.797101449275362</v>
      </c>
    </row>
    <row r="86" spans="1:8" ht="12.75">
      <c r="A86" s="120"/>
      <c r="B86" s="124" t="s">
        <v>157</v>
      </c>
      <c r="C86" s="125" t="s">
        <v>158</v>
      </c>
      <c r="D86" s="123">
        <v>5.797101449275362</v>
      </c>
      <c r="E86" s="12"/>
      <c r="F86" s="21"/>
      <c r="G86" s="12"/>
      <c r="H86" s="74">
        <f t="shared" si="3"/>
      </c>
    </row>
    <row r="87" spans="1:8" ht="12.75">
      <c r="A87" s="120"/>
      <c r="B87" s="124" t="s">
        <v>159</v>
      </c>
      <c r="C87" s="125" t="s">
        <v>160</v>
      </c>
      <c r="D87" s="123">
        <v>1.4492753623188406</v>
      </c>
      <c r="E87" s="12"/>
      <c r="F87" s="21"/>
      <c r="G87" s="12"/>
      <c r="H87" s="74">
        <f t="shared" si="3"/>
      </c>
    </row>
    <row r="88" spans="1:8" ht="12.75">
      <c r="A88" s="120"/>
      <c r="B88" s="124" t="s">
        <v>161</v>
      </c>
      <c r="C88" s="125" t="s">
        <v>162</v>
      </c>
      <c r="D88" s="123">
        <v>8.695652173913043</v>
      </c>
      <c r="E88" s="12"/>
      <c r="F88" s="21"/>
      <c r="G88" s="12"/>
      <c r="H88" s="74">
        <f t="shared" si="3"/>
      </c>
    </row>
    <row r="89" spans="3:8" ht="12.75">
      <c r="C89" s="126" t="s">
        <v>62</v>
      </c>
      <c r="D89" s="127">
        <f>SUM(D75:D88)</f>
        <v>100</v>
      </c>
      <c r="E89" s="12"/>
      <c r="F89" s="69"/>
      <c r="G89" s="12"/>
      <c r="H89" s="65">
        <f>SUM(H75:H88)</f>
        <v>30.434782608695652</v>
      </c>
    </row>
    <row r="90" spans="3:8" ht="12.75">
      <c r="C90" s="90"/>
      <c r="D90" s="12"/>
      <c r="E90" s="12"/>
      <c r="F90" s="69"/>
      <c r="G90" s="12"/>
      <c r="H90" s="78"/>
    </row>
    <row r="91" spans="3:8" ht="12.75">
      <c r="C91" s="90"/>
      <c r="D91" s="12"/>
      <c r="E91" s="12"/>
      <c r="F91" s="69"/>
      <c r="G91" s="12"/>
      <c r="H91" s="78"/>
    </row>
    <row r="92" spans="1:8" ht="12.75">
      <c r="A92" s="128" t="s">
        <v>54</v>
      </c>
      <c r="B92" s="129" t="s">
        <v>163</v>
      </c>
      <c r="C92" s="130" t="s">
        <v>164</v>
      </c>
      <c r="D92" s="131">
        <v>8.571428571428571</v>
      </c>
      <c r="E92" s="12"/>
      <c r="F92" s="21"/>
      <c r="G92" s="12"/>
      <c r="H92" s="74">
        <f aca="true" t="shared" si="4" ref="H92:H110">IF(F92=":)",D92,"")</f>
      </c>
    </row>
    <row r="93" spans="1:8" ht="12.75">
      <c r="A93" s="128"/>
      <c r="B93" s="132" t="s">
        <v>165</v>
      </c>
      <c r="C93" s="133" t="s">
        <v>166</v>
      </c>
      <c r="D93" s="131">
        <v>8.571428571428571</v>
      </c>
      <c r="E93" s="12"/>
      <c r="F93" s="21"/>
      <c r="G93" s="12"/>
      <c r="H93" s="74">
        <f t="shared" si="4"/>
      </c>
    </row>
    <row r="94" spans="1:8" ht="12.75">
      <c r="A94" s="128"/>
      <c r="B94" s="132" t="s">
        <v>167</v>
      </c>
      <c r="C94" s="133" t="s">
        <v>168</v>
      </c>
      <c r="D94" s="131">
        <v>8.571428571428571</v>
      </c>
      <c r="E94" s="12"/>
      <c r="F94" s="21"/>
      <c r="G94" s="12"/>
      <c r="H94" s="74">
        <f t="shared" si="4"/>
      </c>
    </row>
    <row r="95" spans="1:8" ht="12.75">
      <c r="A95" s="128"/>
      <c r="B95" s="132" t="s">
        <v>169</v>
      </c>
      <c r="C95" s="133" t="s">
        <v>170</v>
      </c>
      <c r="D95" s="131">
        <v>8.571428571428571</v>
      </c>
      <c r="E95" s="12"/>
      <c r="F95" s="21"/>
      <c r="G95" s="12"/>
      <c r="H95" s="74">
        <f t="shared" si="4"/>
      </c>
    </row>
    <row r="96" spans="1:8" ht="12.75">
      <c r="A96" s="128"/>
      <c r="B96" s="132" t="s">
        <v>171</v>
      </c>
      <c r="C96" s="133" t="s">
        <v>172</v>
      </c>
      <c r="D96" s="131">
        <v>8.571428571428571</v>
      </c>
      <c r="E96" s="12"/>
      <c r="F96" s="21"/>
      <c r="G96" s="12"/>
      <c r="H96" s="74">
        <f t="shared" si="4"/>
      </c>
    </row>
    <row r="97" spans="1:8" ht="12.75">
      <c r="A97" s="128"/>
      <c r="B97" s="132" t="s">
        <v>173</v>
      </c>
      <c r="C97" s="133" t="s">
        <v>174</v>
      </c>
      <c r="D97" s="131">
        <v>6.428571428571428</v>
      </c>
      <c r="E97" s="12"/>
      <c r="F97" s="21"/>
      <c r="G97" s="12"/>
      <c r="H97" s="74">
        <f t="shared" si="4"/>
      </c>
    </row>
    <row r="98" spans="1:8" ht="12.75">
      <c r="A98" s="128"/>
      <c r="B98" s="132" t="s">
        <v>175</v>
      </c>
      <c r="C98" s="133" t="s">
        <v>176</v>
      </c>
      <c r="D98" s="131">
        <v>5.714285714285714</v>
      </c>
      <c r="E98" s="12"/>
      <c r="F98" s="21"/>
      <c r="G98" s="12"/>
      <c r="H98" s="74">
        <f t="shared" si="4"/>
      </c>
    </row>
    <row r="99" spans="1:8" ht="12.75">
      <c r="A99" s="128"/>
      <c r="B99" s="132" t="s">
        <v>177</v>
      </c>
      <c r="C99" s="133" t="s">
        <v>178</v>
      </c>
      <c r="D99" s="131">
        <v>5.714285714285714</v>
      </c>
      <c r="E99" s="12"/>
      <c r="F99" s="21"/>
      <c r="G99" s="12"/>
      <c r="H99" s="74">
        <f t="shared" si="4"/>
      </c>
    </row>
    <row r="100" spans="1:8" ht="12.75">
      <c r="A100" s="128"/>
      <c r="B100" s="132" t="s">
        <v>179</v>
      </c>
      <c r="C100" s="133" t="s">
        <v>180</v>
      </c>
      <c r="D100" s="131">
        <v>5.714285714285714</v>
      </c>
      <c r="E100" s="12"/>
      <c r="F100" s="21"/>
      <c r="G100" s="12"/>
      <c r="H100" s="74">
        <f t="shared" si="4"/>
      </c>
    </row>
    <row r="101" spans="1:8" ht="12.75">
      <c r="A101" s="128"/>
      <c r="B101" s="132" t="s">
        <v>181</v>
      </c>
      <c r="C101" s="133" t="s">
        <v>182</v>
      </c>
      <c r="D101" s="131">
        <v>5.714285714285714</v>
      </c>
      <c r="E101" s="12"/>
      <c r="F101" s="21"/>
      <c r="G101" s="12"/>
      <c r="H101" s="74">
        <f t="shared" si="4"/>
      </c>
    </row>
    <row r="102" spans="1:8" ht="12.75">
      <c r="A102" s="128"/>
      <c r="B102" s="132" t="s">
        <v>183</v>
      </c>
      <c r="C102" s="133" t="s">
        <v>184</v>
      </c>
      <c r="D102" s="131">
        <v>2.142857142857143</v>
      </c>
      <c r="E102" s="12"/>
      <c r="F102" s="21"/>
      <c r="G102" s="12"/>
      <c r="H102" s="74">
        <f t="shared" si="4"/>
      </c>
    </row>
    <row r="103" spans="1:8" ht="12.75">
      <c r="A103" s="128"/>
      <c r="B103" s="132" t="s">
        <v>185</v>
      </c>
      <c r="C103" s="133" t="s">
        <v>186</v>
      </c>
      <c r="D103" s="131">
        <v>2.857142857142857</v>
      </c>
      <c r="E103" s="12"/>
      <c r="F103" s="21"/>
      <c r="G103" s="12"/>
      <c r="H103" s="74">
        <f t="shared" si="4"/>
      </c>
    </row>
    <row r="104" spans="1:8" ht="12.75">
      <c r="A104" s="128"/>
      <c r="B104" s="132" t="s">
        <v>187</v>
      </c>
      <c r="C104" s="133" t="s">
        <v>188</v>
      </c>
      <c r="D104" s="131">
        <v>2.857142857142857</v>
      </c>
      <c r="E104" s="12"/>
      <c r="F104" s="21"/>
      <c r="G104" s="12"/>
      <c r="H104" s="74">
        <f t="shared" si="4"/>
      </c>
    </row>
    <row r="105" spans="1:8" ht="12.75">
      <c r="A105" s="128"/>
      <c r="B105" s="132" t="s">
        <v>189</v>
      </c>
      <c r="C105" s="133" t="s">
        <v>190</v>
      </c>
      <c r="D105" s="131">
        <v>2.857142857142857</v>
      </c>
      <c r="E105" s="12"/>
      <c r="F105" s="21"/>
      <c r="G105" s="12"/>
      <c r="H105" s="74">
        <f t="shared" si="4"/>
      </c>
    </row>
    <row r="106" spans="1:8" ht="12.75">
      <c r="A106" s="128"/>
      <c r="B106" s="132" t="s">
        <v>191</v>
      </c>
      <c r="C106" s="133" t="s">
        <v>192</v>
      </c>
      <c r="D106" s="131">
        <v>2.857142857142857</v>
      </c>
      <c r="E106" s="12"/>
      <c r="F106" s="21"/>
      <c r="G106" s="12"/>
      <c r="H106" s="74">
        <f t="shared" si="4"/>
      </c>
    </row>
    <row r="107" spans="1:8" ht="12.75">
      <c r="A107" s="128"/>
      <c r="B107" s="132" t="s">
        <v>193</v>
      </c>
      <c r="C107" s="133" t="s">
        <v>194</v>
      </c>
      <c r="D107" s="131">
        <v>2.857142857142857</v>
      </c>
      <c r="E107" s="12"/>
      <c r="F107" s="21"/>
      <c r="G107" s="12"/>
      <c r="H107" s="74">
        <f t="shared" si="4"/>
      </c>
    </row>
    <row r="108" spans="1:8" ht="12.75">
      <c r="A108" s="128"/>
      <c r="B108" s="134" t="s">
        <v>195</v>
      </c>
      <c r="C108" s="133" t="s">
        <v>196</v>
      </c>
      <c r="D108" s="131">
        <v>2.857142857142857</v>
      </c>
      <c r="E108" s="12"/>
      <c r="F108" s="21"/>
      <c r="G108" s="12"/>
      <c r="H108" s="74">
        <f t="shared" si="4"/>
      </c>
    </row>
    <row r="109" spans="1:8" ht="12.75">
      <c r="A109" s="128"/>
      <c r="B109" s="132" t="s">
        <v>197</v>
      </c>
      <c r="C109" s="133" t="s">
        <v>198</v>
      </c>
      <c r="D109" s="131">
        <v>1.4285714285714286</v>
      </c>
      <c r="E109" s="12"/>
      <c r="F109" s="21"/>
      <c r="G109" s="12"/>
      <c r="H109" s="74">
        <f t="shared" si="4"/>
      </c>
    </row>
    <row r="110" spans="1:8" ht="12.75">
      <c r="A110" s="128"/>
      <c r="B110" s="132" t="s">
        <v>199</v>
      </c>
      <c r="C110" s="133" t="s">
        <v>200</v>
      </c>
      <c r="D110" s="131">
        <v>7.142857142857142</v>
      </c>
      <c r="E110" s="12"/>
      <c r="F110" s="21"/>
      <c r="G110" s="12"/>
      <c r="H110" s="74">
        <f t="shared" si="4"/>
      </c>
    </row>
    <row r="111" spans="3:8" ht="12.75">
      <c r="C111" s="135" t="s">
        <v>62</v>
      </c>
      <c r="D111" s="136">
        <f>SUM(D92:D110)</f>
        <v>100.00000000000003</v>
      </c>
      <c r="F111" s="69"/>
      <c r="H111" s="65">
        <f>SUM(H92:H110)</f>
        <v>0</v>
      </c>
    </row>
    <row r="112" spans="4:8" ht="12.75">
      <c r="D112" s="12"/>
      <c r="F112" s="69"/>
      <c r="H112" s="78"/>
    </row>
    <row r="113" spans="4:8" ht="12.75">
      <c r="D113" s="12"/>
      <c r="F113" s="69"/>
      <c r="H113" s="78"/>
    </row>
    <row r="114" spans="1:8" ht="12.75">
      <c r="A114" s="137" t="s">
        <v>57</v>
      </c>
      <c r="B114" s="138" t="s">
        <v>201</v>
      </c>
      <c r="C114" s="139" t="s">
        <v>202</v>
      </c>
      <c r="D114" s="140">
        <v>10</v>
      </c>
      <c r="E114" s="12"/>
      <c r="F114" s="21"/>
      <c r="G114" s="12"/>
      <c r="H114" s="74">
        <f aca="true" t="shared" si="5" ref="H114:H136">IF(F114=":)",D114,"")</f>
      </c>
    </row>
    <row r="115" spans="1:8" ht="12.75">
      <c r="A115" s="137"/>
      <c r="B115" s="141" t="s">
        <v>203</v>
      </c>
      <c r="C115" s="142" t="s">
        <v>204</v>
      </c>
      <c r="D115" s="140">
        <v>7.142857142857142</v>
      </c>
      <c r="E115" s="12"/>
      <c r="F115" s="21"/>
      <c r="G115" s="12"/>
      <c r="H115" s="74">
        <f t="shared" si="5"/>
      </c>
    </row>
    <row r="116" spans="1:8" ht="12.75">
      <c r="A116" s="137"/>
      <c r="B116" s="141" t="s">
        <v>205</v>
      </c>
      <c r="C116" s="142" t="s">
        <v>206</v>
      </c>
      <c r="D116" s="140">
        <v>7.142857142857142</v>
      </c>
      <c r="E116" s="12"/>
      <c r="F116" s="21"/>
      <c r="G116" s="12"/>
      <c r="H116" s="74">
        <f t="shared" si="5"/>
      </c>
    </row>
    <row r="117" spans="1:8" ht="12.75">
      <c r="A117" s="137"/>
      <c r="B117" s="141" t="s">
        <v>207</v>
      </c>
      <c r="C117" s="142" t="s">
        <v>208</v>
      </c>
      <c r="D117" s="140">
        <v>7.142857142857142</v>
      </c>
      <c r="E117" s="12"/>
      <c r="F117" s="21"/>
      <c r="G117" s="12"/>
      <c r="H117" s="74">
        <f t="shared" si="5"/>
      </c>
    </row>
    <row r="118" spans="1:8" ht="12.75">
      <c r="A118" s="137"/>
      <c r="B118" s="141" t="s">
        <v>209</v>
      </c>
      <c r="C118" s="142" t="s">
        <v>210</v>
      </c>
      <c r="D118" s="140">
        <v>6.428571428571428</v>
      </c>
      <c r="E118" s="12"/>
      <c r="F118" s="21"/>
      <c r="G118" s="12"/>
      <c r="H118" s="74">
        <f t="shared" si="5"/>
      </c>
    </row>
    <row r="119" spans="1:8" ht="12.75">
      <c r="A119" s="137"/>
      <c r="B119" s="141" t="s">
        <v>211</v>
      </c>
      <c r="C119" s="142" t="s">
        <v>212</v>
      </c>
      <c r="D119" s="140">
        <v>6.428571428571428</v>
      </c>
      <c r="E119" s="12"/>
      <c r="F119" s="21"/>
      <c r="G119" s="12"/>
      <c r="H119" s="74">
        <f t="shared" si="5"/>
      </c>
    </row>
    <row r="120" spans="1:8" ht="12.75">
      <c r="A120" s="137"/>
      <c r="B120" s="141" t="s">
        <v>213</v>
      </c>
      <c r="C120" s="142" t="s">
        <v>214</v>
      </c>
      <c r="D120" s="140">
        <v>6.428571428571428</v>
      </c>
      <c r="E120" s="12"/>
      <c r="F120" s="21"/>
      <c r="G120" s="12"/>
      <c r="H120" s="74">
        <f t="shared" si="5"/>
      </c>
    </row>
    <row r="121" spans="1:8" ht="12.75">
      <c r="A121" s="137"/>
      <c r="B121" s="141" t="s">
        <v>215</v>
      </c>
      <c r="C121" s="142" t="s">
        <v>216</v>
      </c>
      <c r="D121" s="140">
        <v>7.142857142857142</v>
      </c>
      <c r="E121" s="12"/>
      <c r="F121" s="21"/>
      <c r="G121" s="12"/>
      <c r="H121" s="74">
        <f t="shared" si="5"/>
      </c>
    </row>
    <row r="122" spans="1:8" ht="12.75">
      <c r="A122" s="137"/>
      <c r="B122" s="141" t="s">
        <v>217</v>
      </c>
      <c r="C122" s="142" t="s">
        <v>218</v>
      </c>
      <c r="D122" s="140">
        <v>5.714285714285714</v>
      </c>
      <c r="E122" s="12"/>
      <c r="F122" s="21" t="s">
        <v>30</v>
      </c>
      <c r="G122" s="12"/>
      <c r="H122" s="74">
        <f t="shared" si="5"/>
        <v>5.714285714285714</v>
      </c>
    </row>
    <row r="123" spans="1:8" ht="12.75">
      <c r="A123" s="137"/>
      <c r="B123" s="141" t="s">
        <v>219</v>
      </c>
      <c r="C123" s="142" t="s">
        <v>220</v>
      </c>
      <c r="D123" s="140">
        <v>7.142857142857142</v>
      </c>
      <c r="E123" s="12"/>
      <c r="F123" s="21"/>
      <c r="G123" s="12"/>
      <c r="H123" s="74">
        <f t="shared" si="5"/>
      </c>
    </row>
    <row r="124" spans="1:8" ht="12.75">
      <c r="A124" s="137"/>
      <c r="B124" s="141" t="s">
        <v>221</v>
      </c>
      <c r="C124" s="142" t="s">
        <v>222</v>
      </c>
      <c r="D124" s="140">
        <v>4.285714285714286</v>
      </c>
      <c r="E124" s="12"/>
      <c r="F124" s="21"/>
      <c r="G124" s="12"/>
      <c r="H124" s="74">
        <f t="shared" si="5"/>
      </c>
    </row>
    <row r="125" spans="1:8" ht="12.75">
      <c r="A125" s="137"/>
      <c r="B125" s="141" t="s">
        <v>223</v>
      </c>
      <c r="C125" s="142" t="s">
        <v>224</v>
      </c>
      <c r="D125" s="140">
        <v>4.285714285714286</v>
      </c>
      <c r="E125" s="12"/>
      <c r="F125" s="21"/>
      <c r="G125" s="12"/>
      <c r="H125" s="74">
        <f t="shared" si="5"/>
      </c>
    </row>
    <row r="126" spans="1:8" ht="12.75">
      <c r="A126" s="137"/>
      <c r="B126" s="141" t="s">
        <v>225</v>
      </c>
      <c r="C126" s="142" t="s">
        <v>226</v>
      </c>
      <c r="D126" s="140">
        <v>4.285714285714286</v>
      </c>
      <c r="E126" s="12"/>
      <c r="F126" s="21"/>
      <c r="G126" s="12"/>
      <c r="H126" s="74">
        <f t="shared" si="5"/>
      </c>
    </row>
    <row r="127" spans="1:8" ht="12.75">
      <c r="A127" s="137"/>
      <c r="B127" s="141" t="s">
        <v>227</v>
      </c>
      <c r="C127" s="142" t="s">
        <v>228</v>
      </c>
      <c r="D127" s="140">
        <v>2.857142857142857</v>
      </c>
      <c r="E127" s="12"/>
      <c r="F127" s="21"/>
      <c r="G127" s="12"/>
      <c r="H127" s="74">
        <f t="shared" si="5"/>
      </c>
    </row>
    <row r="128" spans="1:8" ht="12.75">
      <c r="A128" s="137"/>
      <c r="B128" s="141" t="s">
        <v>229</v>
      </c>
      <c r="C128" s="142" t="s">
        <v>230</v>
      </c>
      <c r="D128" s="140">
        <v>2.142857142857143</v>
      </c>
      <c r="E128" s="12"/>
      <c r="F128" s="21"/>
      <c r="G128" s="12"/>
      <c r="H128" s="74">
        <f t="shared" si="5"/>
      </c>
    </row>
    <row r="129" spans="1:8" ht="12.75">
      <c r="A129" s="137"/>
      <c r="B129" s="141" t="s">
        <v>231</v>
      </c>
      <c r="C129" s="142" t="s">
        <v>232</v>
      </c>
      <c r="D129" s="140">
        <v>1.4285714285714286</v>
      </c>
      <c r="E129" s="12"/>
      <c r="F129" s="21"/>
      <c r="G129" s="12"/>
      <c r="H129" s="74">
        <f t="shared" si="5"/>
      </c>
    </row>
    <row r="130" spans="1:8" ht="12.75">
      <c r="A130" s="137"/>
      <c r="B130" s="141" t="s">
        <v>233</v>
      </c>
      <c r="C130" s="142" t="s">
        <v>234</v>
      </c>
      <c r="D130" s="140">
        <v>1.4285714285714286</v>
      </c>
      <c r="E130" s="12"/>
      <c r="F130" s="21"/>
      <c r="G130" s="12"/>
      <c r="H130" s="74">
        <f t="shared" si="5"/>
      </c>
    </row>
    <row r="131" spans="1:8" ht="12.75">
      <c r="A131" s="137"/>
      <c r="B131" s="141" t="s">
        <v>235</v>
      </c>
      <c r="C131" s="142" t="s">
        <v>236</v>
      </c>
      <c r="D131" s="140">
        <v>1.4285714285714286</v>
      </c>
      <c r="E131" s="12"/>
      <c r="F131" s="21"/>
      <c r="G131" s="12"/>
      <c r="H131" s="74">
        <f t="shared" si="5"/>
      </c>
    </row>
    <row r="132" spans="1:8" ht="12.75">
      <c r="A132" s="137"/>
      <c r="B132" s="141" t="s">
        <v>237</v>
      </c>
      <c r="C132" s="142" t="s">
        <v>238</v>
      </c>
      <c r="D132" s="140">
        <v>1.4285714285714286</v>
      </c>
      <c r="E132" s="12"/>
      <c r="F132" s="21"/>
      <c r="G132" s="12"/>
      <c r="H132" s="74">
        <f t="shared" si="5"/>
      </c>
    </row>
    <row r="133" spans="1:8" ht="12.75">
      <c r="A133" s="137"/>
      <c r="B133" s="141" t="s">
        <v>239</v>
      </c>
      <c r="C133" s="142" t="s">
        <v>240</v>
      </c>
      <c r="D133" s="140">
        <v>1.4285714285714286</v>
      </c>
      <c r="E133" s="12"/>
      <c r="F133" s="21"/>
      <c r="G133" s="12"/>
      <c r="H133" s="74">
        <f t="shared" si="5"/>
      </c>
    </row>
    <row r="134" spans="1:8" ht="12.75">
      <c r="A134" s="137"/>
      <c r="B134" s="141" t="s">
        <v>241</v>
      </c>
      <c r="C134" s="142" t="s">
        <v>242</v>
      </c>
      <c r="D134" s="140">
        <v>1.4285714285714286</v>
      </c>
      <c r="E134" s="12"/>
      <c r="F134" s="21"/>
      <c r="G134" s="12"/>
      <c r="H134" s="74">
        <f t="shared" si="5"/>
      </c>
    </row>
    <row r="135" spans="1:8" ht="12.75">
      <c r="A135" s="137"/>
      <c r="B135" s="141" t="s">
        <v>243</v>
      </c>
      <c r="C135" s="142" t="s">
        <v>244</v>
      </c>
      <c r="D135" s="140">
        <v>1.4285714285714286</v>
      </c>
      <c r="E135" s="12"/>
      <c r="F135" s="21"/>
      <c r="G135" s="12"/>
      <c r="H135" s="74">
        <f t="shared" si="5"/>
      </c>
    </row>
    <row r="136" spans="1:8" ht="12.75">
      <c r="A136" s="137"/>
      <c r="B136" s="141" t="s">
        <v>245</v>
      </c>
      <c r="C136" s="142" t="s">
        <v>246</v>
      </c>
      <c r="D136" s="140">
        <v>1.4285714285714286</v>
      </c>
      <c r="E136" s="12"/>
      <c r="F136" s="21"/>
      <c r="G136" s="12"/>
      <c r="H136" s="74">
        <f t="shared" si="5"/>
      </c>
    </row>
    <row r="137" spans="1:8" ht="12.75">
      <c r="A137" s="59"/>
      <c r="B137" s="60"/>
      <c r="C137" s="143" t="s">
        <v>62</v>
      </c>
      <c r="D137" s="144">
        <f>SUM(D114:D136)</f>
        <v>100.00000000000004</v>
      </c>
      <c r="E137" s="12"/>
      <c r="F137" s="145"/>
      <c r="G137" s="12"/>
      <c r="H137" s="65">
        <f>SUM(H114:H136)</f>
        <v>5.714285714285714</v>
      </c>
    </row>
    <row r="138" spans="4:7" ht="12.75">
      <c r="D138" s="12"/>
      <c r="E138" s="12"/>
      <c r="F138" s="69"/>
      <c r="G138" s="12"/>
    </row>
    <row r="139" spans="5:7" s="1" customFormat="1" ht="12.75">
      <c r="E139" s="12"/>
      <c r="F139" s="69"/>
      <c r="G139" s="12"/>
    </row>
    <row r="140" spans="4:7" ht="12.75">
      <c r="D140" s="12"/>
      <c r="E140" s="12"/>
      <c r="F140" s="69"/>
      <c r="G140" s="12"/>
    </row>
    <row r="141" spans="1:8" ht="18.75" customHeight="1">
      <c r="A141" s="146" t="s">
        <v>247</v>
      </c>
      <c r="B141" s="146"/>
      <c r="C141" s="146"/>
      <c r="D141" s="147">
        <f>SUM(D15+D21+D34+D41+D48+D66+D72+D89+D111+D137)</f>
        <v>1000</v>
      </c>
      <c r="E141" s="148"/>
      <c r="F141" s="148"/>
      <c r="G141" s="59"/>
      <c r="H141" s="149">
        <f>SUM(H15+H21+H34+H41+H48+H66+H72+H89+H111+H137)</f>
        <v>247.42492267779576</v>
      </c>
    </row>
    <row r="142" spans="5:7" ht="12.75">
      <c r="E142" s="150"/>
      <c r="F142" s="151"/>
      <c r="G142" s="150"/>
    </row>
  </sheetData>
  <sheetProtection selectLockedCells="1" selectUnlockedCells="1"/>
  <mergeCells count="24">
    <mergeCell ref="A1:B1"/>
    <mergeCell ref="J1:J2"/>
    <mergeCell ref="K1:K2"/>
    <mergeCell ref="M1:P1"/>
    <mergeCell ref="Y1:AA1"/>
    <mergeCell ref="M2:O2"/>
    <mergeCell ref="A3:A14"/>
    <mergeCell ref="M3:O3"/>
    <mergeCell ref="M4:O4"/>
    <mergeCell ref="M5:O5"/>
    <mergeCell ref="M6:O6"/>
    <mergeCell ref="M7:O7"/>
    <mergeCell ref="M8:O8"/>
    <mergeCell ref="M9:O9"/>
    <mergeCell ref="A18:A20"/>
    <mergeCell ref="A24:A33"/>
    <mergeCell ref="A37:A40"/>
    <mergeCell ref="A44:A47"/>
    <mergeCell ref="A51:A65"/>
    <mergeCell ref="A69:A71"/>
    <mergeCell ref="A75:A88"/>
    <mergeCell ref="A92:A110"/>
    <mergeCell ref="A114:A136"/>
    <mergeCell ref="A141:C14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/>
  <dcterms:created xsi:type="dcterms:W3CDTF">2012-03-23T08:49:00Z</dcterms:created>
  <dcterms:modified xsi:type="dcterms:W3CDTF">2012-04-12T12:54:50Z</dcterms:modified>
  <cp:category/>
  <cp:version/>
  <cp:contentType/>
  <cp:contentStatus/>
  <cp:revision>2</cp:revision>
</cp:coreProperties>
</file>